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erda\Desktop\"/>
    </mc:Choice>
  </mc:AlternateContent>
  <xr:revisionPtr revIDLastSave="0" documentId="13_ncr:1_{AF99E24F-1F2B-4418-AEF1-85EA401FA30C}" xr6:coauthVersionLast="47" xr6:coauthVersionMax="47" xr10:uidLastSave="{00000000-0000-0000-0000-000000000000}"/>
  <bookViews>
    <workbookView xWindow="-108" yWindow="-108" windowWidth="23256" windowHeight="12456" xr2:uid="{0BEBDBCA-BF03-443C-A5B5-8C8672E9D68F}"/>
  </bookViews>
  <sheets>
    <sheet name="1 PUAN İNDİRİMLİ KURUMLAR HESAP" sheetId="1" r:id="rId1"/>
    <sheet name="DETAYLAR" sheetId="5" r:id="rId2"/>
    <sheet name="BEYANNAMEDE GÖSTERİM" sheetId="3" r:id="rId3"/>
    <sheet name="TEBLİĞ" sheetId="4" r:id="rId4"/>
    <sheet name="MEVZUAT"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1" l="1"/>
  <c r="B77" i="1"/>
  <c r="B72" i="1"/>
  <c r="B58" i="1"/>
  <c r="B80" i="1"/>
  <c r="E80" i="1"/>
  <c r="E81" i="1" s="1"/>
  <c r="D80" i="1"/>
  <c r="D81" i="1" s="1"/>
  <c r="C80" i="1"/>
  <c r="C81" i="1" s="1"/>
  <c r="E49" i="1"/>
  <c r="D49" i="1"/>
  <c r="C49" i="1"/>
  <c r="B49" i="1"/>
  <c r="E46" i="1"/>
  <c r="D46" i="1"/>
  <c r="C46" i="1"/>
  <c r="B46" i="1"/>
  <c r="E42" i="1"/>
  <c r="D42" i="1"/>
  <c r="C42" i="1"/>
  <c r="B42" i="1"/>
  <c r="E34" i="1"/>
  <c r="D34" i="1"/>
  <c r="C34" i="1"/>
  <c r="B34" i="1"/>
  <c r="E23" i="1"/>
  <c r="D23" i="1"/>
  <c r="C23" i="1"/>
  <c r="B23" i="1"/>
  <c r="E18" i="1"/>
  <c r="D18" i="1"/>
  <c r="C18" i="1"/>
  <c r="B18" i="1"/>
  <c r="E12" i="1"/>
  <c r="D12" i="1"/>
  <c r="C12" i="1"/>
  <c r="B12" i="1"/>
  <c r="E7" i="1"/>
  <c r="D7" i="1"/>
  <c r="C7" i="1"/>
  <c r="B7" i="1"/>
  <c r="E3" i="1"/>
  <c r="D3" i="1"/>
  <c r="C3" i="1"/>
  <c r="B3" i="1"/>
  <c r="F65" i="1" s="1"/>
  <c r="C55" i="1" l="1"/>
  <c r="C58" i="1" s="1"/>
  <c r="C60" i="1" s="1"/>
  <c r="C61" i="1" s="1"/>
  <c r="D45" i="1"/>
  <c r="E55" i="1"/>
  <c r="E58" i="1" s="1"/>
  <c r="E60" i="1" s="1"/>
  <c r="E61" i="1" s="1"/>
  <c r="C45" i="1"/>
  <c r="B11" i="1"/>
  <c r="E45" i="1"/>
  <c r="B53" i="1"/>
  <c r="F66" i="1"/>
  <c r="C11" i="1"/>
  <c r="C53" i="1"/>
  <c r="E17" i="1"/>
  <c r="D11" i="1"/>
  <c r="D53" i="1"/>
  <c r="D55" i="1"/>
  <c r="E11" i="1"/>
  <c r="E53" i="1"/>
  <c r="B17" i="1"/>
  <c r="B45" i="1"/>
  <c r="C17" i="1"/>
  <c r="C22" i="1" s="1"/>
  <c r="D17" i="1"/>
  <c r="B66" i="1" l="1"/>
  <c r="B65" i="1"/>
  <c r="B71" i="1" s="1"/>
  <c r="B60" i="1"/>
  <c r="B61" i="1" s="1"/>
  <c r="B22" i="1"/>
  <c r="D62" i="1"/>
  <c r="E22" i="1"/>
  <c r="D58" i="1"/>
  <c r="D60" i="1" s="1"/>
  <c r="D61" i="1" s="1"/>
  <c r="D22" i="1"/>
  <c r="B67" i="1" l="1"/>
  <c r="D63" i="1"/>
  <c r="E62" i="1"/>
  <c r="E63" i="1" s="1"/>
  <c r="B74" i="1" l="1"/>
  <c r="B75" i="1" s="1"/>
  <c r="C62" i="1"/>
  <c r="C63" i="1" s="1"/>
  <c r="B63" i="1"/>
  <c r="B81" i="1" l="1"/>
  <c r="B82" i="1"/>
</calcChain>
</file>

<file path=xl/sharedStrings.xml><?xml version="1.0" encoding="utf-8"?>
<sst xmlns="http://schemas.openxmlformats.org/spreadsheetml/2006/main" count="127" uniqueCount="126">
  <si>
    <t>01.01.2012
30.06.2012</t>
  </si>
  <si>
    <t>01.01.2012
30.09.2012</t>
  </si>
  <si>
    <t>01.01.2012
31.12.2012</t>
  </si>
  <si>
    <t xml:space="preserve">   A-BRÜT SATIŞLAR</t>
  </si>
  <si>
    <t xml:space="preserve">        1-Yurt İçi Satışlar</t>
  </si>
  <si>
    <t xml:space="preserve">        2-Yurt Dışı Satışlar</t>
  </si>
  <si>
    <t xml:space="preserve">        3-Diğer Gelirler</t>
  </si>
  <si>
    <t xml:space="preserve">   B-SATIŞ İNDİRİMLERİ  ( - )</t>
  </si>
  <si>
    <t xml:space="preserve">        1-Satıştan İadeler  ( - )</t>
  </si>
  <si>
    <t xml:space="preserve">        2-Satıştan İskontalar  ( - )</t>
  </si>
  <si>
    <t xml:space="preserve">        3-Diğer İndirimler  ( - )</t>
  </si>
  <si>
    <t xml:space="preserve">   C-NET SATIŞLAR</t>
  </si>
  <si>
    <t xml:space="preserve">   D-SATIŞLARIN MALİYETİ  ( - )</t>
  </si>
  <si>
    <t xml:space="preserve">        1-Satılan Mamüller Maliyeti  ( - )</t>
  </si>
  <si>
    <t xml:space="preserve">        2-Satılan Ticari Mallar Maliyeti  ( - )</t>
  </si>
  <si>
    <t xml:space="preserve">        3-Satılan Hizmet Maliyeti  ( - )</t>
  </si>
  <si>
    <t xml:space="preserve">        4-Diğer Satışların Maliyeti  ( - )</t>
  </si>
  <si>
    <t xml:space="preserve">      BRÜT SATIŞ KARI VEYA ZARARI</t>
  </si>
  <si>
    <t xml:space="preserve">   E-FAALİYET GİDERLERİ</t>
  </si>
  <si>
    <t xml:space="preserve">         1-Araştırma ve Geliştirme Giderleri  ( - )</t>
  </si>
  <si>
    <t xml:space="preserve">         2-Pazarlama, Satış ve Dağıtım Giderleri (-)</t>
  </si>
  <si>
    <t xml:space="preserve">         3-Genel Yönetim Giderleri  ( - )</t>
  </si>
  <si>
    <t xml:space="preserve">       FAALİYET KARI VEYA ZARARI</t>
  </si>
  <si>
    <t xml:space="preserve">   F-DİĞER FAALİYETLERDEN OLAĞAN GELİR VE KARLAR</t>
  </si>
  <si>
    <t xml:space="preserve">          1-İştiraklerden Temettü Gelirleri</t>
  </si>
  <si>
    <t xml:space="preserve">          2-Bağlı Ortaklıklardan Temettü Gelirleri</t>
  </si>
  <si>
    <t xml:space="preserve">          3-Faiz Gelirleri</t>
  </si>
  <si>
    <t xml:space="preserve">          4-Komisyon Gelirleri</t>
  </si>
  <si>
    <t xml:space="preserve">          5-Konusu Kalmayan Karşılıklar</t>
  </si>
  <si>
    <t xml:space="preserve">          6-Menkul Kıymet Satış Karları</t>
  </si>
  <si>
    <t xml:space="preserve">          7-Kambiyo Karları</t>
  </si>
  <si>
    <t xml:space="preserve">          8-Reeskont Faiz Gelirleri</t>
  </si>
  <si>
    <t xml:space="preserve">          9-Enflasyon Düzeltmesi Karları</t>
  </si>
  <si>
    <t xml:space="preserve">        10-Faaliyetlerle İlgili Diğer Olağan Gelir ve Karlar</t>
  </si>
  <si>
    <t xml:space="preserve">   G-DİĞER FAAL. OLAĞAN GİDER VE ZARARLAR(-)</t>
  </si>
  <si>
    <t xml:space="preserve">           1-Komisyon Giderleri  ( - )</t>
  </si>
  <si>
    <t xml:space="preserve">           2-Karşılık Giderleri  ( - )</t>
  </si>
  <si>
    <t xml:space="preserve">           3-Menkul Kıymet Satış Zararları  ( - )</t>
  </si>
  <si>
    <t xml:space="preserve">           4-Kambiyo Zararları  ( - )</t>
  </si>
  <si>
    <t xml:space="preserve">           5-Reeskont Faiz Giderleri  ( - )</t>
  </si>
  <si>
    <t xml:space="preserve">           6-Enflasyon Düzeltmesi Zararları  ( - )</t>
  </si>
  <si>
    <t xml:space="preserve">           7-Diğer olağan Gider ve Zararlar  ( - )</t>
  </si>
  <si>
    <t xml:space="preserve">   H-FİNANSMAN GİDERLERİ  ( - )</t>
  </si>
  <si>
    <t xml:space="preserve">           1-Kısa Vadeli Borçlanma Giderleri  ( - )</t>
  </si>
  <si>
    <t xml:space="preserve">           2-Uzun Vadeli Borçlanma Giderleri  ( - )</t>
  </si>
  <si>
    <t xml:space="preserve">        OLAĞAN KAR VEYA ZARAR</t>
  </si>
  <si>
    <t xml:space="preserve">   I-OLAĞAN DIŞI GELİR VE KARLAR</t>
  </si>
  <si>
    <t xml:space="preserve">           1-Önceki Dönem Gelir ve Karları </t>
  </si>
  <si>
    <t xml:space="preserve">           2-Diğer Olağandışı Gelir ve Karlar</t>
  </si>
  <si>
    <t xml:space="preserve">   J-OLAĞANDIŞI GİDER VE ZARARLAR  ( - )</t>
  </si>
  <si>
    <t xml:space="preserve">           1-Çalışmayan Kısım Gider ve Zararları  ( - )</t>
  </si>
  <si>
    <t xml:space="preserve">           2-Önceki Dönem Gider ve Zararları  ( - )</t>
  </si>
  <si>
    <t xml:space="preserve">           3-Diğer Olağandışı Gider ve Zararlar  ( - )</t>
  </si>
  <si>
    <t xml:space="preserve">         DÖNEM KARI VEYA ZARARI</t>
  </si>
  <si>
    <t xml:space="preserve">   K-DÖNEM KARI VERGİ VE DİĞER YASAL YÜK. KARŞ.(-)</t>
  </si>
  <si>
    <t>Geçici Vergi Matrahı</t>
  </si>
  <si>
    <t>Mahsup Edilecek Geçmiş Yıl Zararları</t>
  </si>
  <si>
    <t>Önceki Dönemlerde Hesaplanan Geçici Vergi</t>
  </si>
  <si>
    <t xml:space="preserve">ÜRETİM FAALİYETİNDEN ELDE EDİLEN KAR (KVK/32/8)MADDESİ </t>
  </si>
  <si>
    <t>İHRACAT FAALİYETİNDEN ELDE EDİLEN KAR (KVK/32/7 MADDESİ</t>
  </si>
  <si>
    <t>İNDİRİMLİ KURUMLAR VERGİSİ MATRAH TOPLAMI</t>
  </si>
  <si>
    <t>Mahsup Edilecek Tevkifat Tutarı</t>
  </si>
  <si>
    <t>Mahsup Edilecek Geçici Vergi ve Tevkifat Tutarı Toplamı</t>
  </si>
  <si>
    <t>Ödenecek Geçici Vergi</t>
  </si>
  <si>
    <t>SAĞLANAN VERGİ AVANTAJI</t>
  </si>
  <si>
    <t>KANUNEN KABUL EDİLMEYEN GİDER KKEG</t>
  </si>
  <si>
    <t xml:space="preserve">Konuya ilişkin detaylar 22.01.2022 tarihli ve 31727 sayılı Resmi Gazetede yayımlanan 7351 sayılı “Bireysel Emeklilik Tasarruf Ve Yatırım Sistemi Kanunu İle Bazı Kanunlarda Ve 375 Sayılı Kanun Hükmünde Kararnamede Değişiklik Yapılmasına Dair Kanun'un 15. Maddesi ile 5520 sayılı Kanunun 32. Maddesine eklenen 7-8 ve 9. fıkralar ile;
</t>
  </si>
  <si>
    <t>TAMAMININ SANAYİ SİCİL KAPSAMINDA İMALATTAN YAPILDIĞI VARSAYILDIĞINDA</t>
  </si>
  <si>
    <t>İHRACAT</t>
  </si>
  <si>
    <t>DİĞER GELİRLER</t>
  </si>
  <si>
    <t xml:space="preserve">gelir tablosuna göre TBK manuel doldurulacaktır. </t>
  </si>
  <si>
    <t>DÖNEM NET KARI VEYA ZARARI (TİCARİ BİLANÇO KARI)</t>
  </si>
  <si>
    <r>
      <rPr>
        <sz val="11"/>
        <color rgb="FFFF0000"/>
        <rFont val="Arial"/>
        <family val="2"/>
        <charset val="162"/>
      </rPr>
      <t>İhracat faaliyetlerinde indirimli oran uygulanacak matrah:</t>
    </r>
    <r>
      <rPr>
        <sz val="11"/>
        <rFont val="Arial"/>
        <family val="2"/>
        <charset val="162"/>
      </rPr>
      <t xml:space="preserve"> Matrah x (İhracat faaliyetinden elde edilen kazanç / Ticari Bilanço Karı )</t>
    </r>
  </si>
  <si>
    <r>
      <rPr>
        <sz val="11"/>
        <color rgb="FFFF0000"/>
        <rFont val="Arial"/>
        <family val="2"/>
        <charset val="162"/>
      </rPr>
      <t>Üretim faaliyetlerinde indirimli oran uygulanacak matrah:</t>
    </r>
    <r>
      <rPr>
        <sz val="11"/>
        <rFont val="Arial"/>
        <family val="2"/>
        <charset val="162"/>
      </rPr>
      <t xml:space="preserve"> Matrah x (Üretim faaliyetinden elde edilen kazanç / Ticari Bilanço Karı )</t>
    </r>
  </si>
  <si>
    <t>FORMÜL</t>
  </si>
  <si>
    <t xml:space="preserve"> GELİR TABLOSU</t>
  </si>
  <si>
    <t>Hesaplanan Geçici Vergi %25 NORMALDE</t>
  </si>
  <si>
    <t>ÜRETİM FAALİYETİNDEN %1   İNDİRİMLİ VERGİ HESABI</t>
  </si>
  <si>
    <t>İHRACAT FAALİYETİNDEN %5  İNDİRİMLİ VERGİ HESABI</t>
  </si>
  <si>
    <t>%25  VERGİ HESABI</t>
  </si>
  <si>
    <t>DİĞER MATRAH %25 UYGULANCAK (GENEL ORANA TABİ MATRAH)</t>
  </si>
  <si>
    <t>TOPLAM İNDİRİMLİ KURUMLAR TUTARI</t>
  </si>
  <si>
    <t>NORMALDE Ödenmesi Gereken Geçici Vergi İNDİRİMSİZ ŞEKLİYLE</t>
  </si>
  <si>
    <t>%5 İHRACAT+ %1 İMALAT İND. KUR.V. SONRASI  TOPLAM ÖDENMESİ GEREKEN VERGİ</t>
  </si>
  <si>
    <t>YUKARIDA DETAYINA YER VERİLEN TABLODA GÖRÜLECEĞİ ÜZERE NORMALDE 775.000 tl VERGİ ÖDEYECEKKEN</t>
  </si>
  <si>
    <t xml:space="preserve">İHRACATA %5 İMALATA %1 İNDİRİMLİ KURUMLAR SONRASI ÖDENECEK VERGİ 111.000 TL AZALARAK 664.000 TL'YE DÜŞMEKTEDİR. </t>
  </si>
  <si>
    <t>SERDAR KARAKUŞ</t>
  </si>
  <si>
    <t xml:space="preserve">serdar@vertax.com.tr </t>
  </si>
  <si>
    <r>
      <t>İHRACATÇATÇILARA %5  VERGİ İNDİRİMİ</t>
    </r>
    <r>
      <rPr>
        <b/>
        <sz val="11"/>
        <color rgb="FFFF0000"/>
        <rFont val="Microsoft Sans Serif"/>
        <family val="2"/>
        <charset val="162"/>
      </rPr>
      <t xml:space="preserve"> </t>
    </r>
    <r>
      <rPr>
        <b/>
        <sz val="11"/>
        <color theme="1"/>
        <rFont val="Microsoft Sans Serif"/>
        <family val="2"/>
        <charset val="162"/>
      </rPr>
      <t>VE  SANAYİ SİCİL BELGESİNE SAHİP İMALATÇILARA%1 İNDİRİMLİ KURUMLAR VERGİSİ İNDİRİM UYGULAMASI VE BEYANNAMEDE GÖSTERİMİ</t>
    </r>
  </si>
  <si>
    <t>Geçici vergi beyannamesinde matrah bildirimi bölümüne aşağıda gösterildiği şekilde sol tarafa gelir tablosunda yer alan ticari kar yazılır, sağ tarafa ise üretimden yani sanayi sicil belgesi kapsamında yapılan satışlardan elde edilen kazanç (kar) ile ihracattan elde edilen  kazanç (kar)  ayrı ayrı yazılır. Daha sonra alt tarata yer alan;</t>
  </si>
  <si>
    <r>
      <t xml:space="preserve">KVK 32/7 kapsamında matrah bölümüne </t>
    </r>
    <r>
      <rPr>
        <b/>
        <sz val="11"/>
        <color theme="1"/>
        <rFont val="Microsoft Sans Serif"/>
        <family val="2"/>
        <charset val="162"/>
      </rPr>
      <t>ihracattan elde edilen</t>
    </r>
    <r>
      <rPr>
        <sz val="11"/>
        <color theme="1"/>
        <rFont val="Microsoft Sans Serif"/>
        <family val="2"/>
        <charset val="162"/>
      </rPr>
      <t xml:space="preserve">  kazanç (kar)   yazılır ihracata isabet eden Kar’lara </t>
    </r>
    <r>
      <rPr>
        <b/>
        <sz val="11"/>
        <color theme="1"/>
        <rFont val="Microsoft Sans Serif"/>
        <family val="2"/>
        <charset val="162"/>
      </rPr>
      <t xml:space="preserve">% 5 indirimden faydalanmış olur. </t>
    </r>
  </si>
  <si>
    <r>
      <t xml:space="preserve"> KVK 32/8 kapsamında matrah bölümüne üretimden </t>
    </r>
    <r>
      <rPr>
        <b/>
        <sz val="11"/>
        <color theme="1"/>
        <rFont val="Microsoft Sans Serif"/>
        <family val="2"/>
        <charset val="162"/>
      </rPr>
      <t>yani sanayi sicil belgesi</t>
    </r>
    <r>
      <rPr>
        <sz val="11"/>
        <color theme="1"/>
        <rFont val="Microsoft Sans Serif"/>
        <family val="2"/>
        <charset val="162"/>
      </rPr>
      <t xml:space="preserve"> kapsamında yapılan satışlardan  elde edilen kazanç (kar), ise  %1 indirimden faydalanmış olur.</t>
    </r>
  </si>
  <si>
    <t>Konuya ilişkin detaylar</t>
  </si>
  <si>
    <t> 22.01.2022 tarihli ve 31727 sayılı Resmi Gazetede yayımlanan 7351 sayılı “Bireysel Emeklilik Tasarruf Ve Yatırım Sistemi Kanunu İle Bazı Kanunlarda Ve 375 Sayılı Kanun Hükmünde Kararnamede Değişiklik Yapılmasına Dair Kanun'un 15. Maddesi ile 5520 sayılı Kanunun 32. Maddesine eklenen 7-8 ve 9. fıkralar ile; </t>
  </si>
  <si>
    <t>İhracat yapan şirketlerin münhasıran ihracattan elde ettikleri kazançlarına,</t>
  </si>
  <si>
    <t>Sanayi sicil belgesini haiz ve fiilen üretim faaliyetiyle iştigal eden şirketlerin münhasıran üretim faaliyetinden elde ettikleri kazançlarına,</t>
  </si>
  <si>
    <t>2022/I. Geçici Döneminden itibaren başlamak üzere,</t>
  </si>
  <si>
    <t>Geçici ve Kurumlar Vergisi hesaplamalarında,</t>
  </si>
  <si>
    <t>1 puanlık indirim uygulanacak olup, üretim faaliyetlerinden elde edilen kazançların ihracata isabet eden kısmı için ayrıca 1 puanlık indirim uygulanmayacaktır. </t>
  </si>
  <si>
    <t>20 Seri No.lu Kurumlar Vergisi Genel Tebliği ile; uygulamanın usul ve esaslarına ilişkin açıklamalara yer verilmiş olup, özet açıklamalar aşağıdaki gibidir. </t>
  </si>
  <si>
    <r>
      <t xml:space="preserve">7456 Sayılı Kanun’la ihracatçılara 1 puanlık vergi avantajı </t>
    </r>
    <r>
      <rPr>
        <b/>
        <sz val="11"/>
        <color rgb="FFFF0000"/>
        <rFont val="Roboto"/>
      </rPr>
      <t>5 puana çıkarıldı</t>
    </r>
    <r>
      <rPr>
        <b/>
        <sz val="11"/>
        <color rgb="FF000000"/>
        <rFont val="Roboto"/>
      </rPr>
      <t>. Bu indirim ilk olarak 3. geçici vergi daha sonra 2023 kurumlar vergisi hesabında uygulanacak. </t>
    </r>
  </si>
  <si>
    <r>
      <t>Kurumlar Vergisini %5  ve % 1 Puan İndirimli Uygulamanın Şartları:</t>
    </r>
    <r>
      <rPr>
        <b/>
        <sz val="10.5"/>
        <color rgb="FF333333"/>
        <rFont val="Microsoft Sans Serif"/>
        <family val="2"/>
        <charset val="162"/>
      </rPr>
      <t> </t>
    </r>
  </si>
  <si>
    <t>İhracat yapan şirketlerin sadece ihracat faaliyetinden elde ettikleri kazançları, sanayi sicil belgesini haiz şirketlerin ise sadece üretim faaliyetinden elde ettikleri kazançları söz konusu 5 puanlık indirime konu edilebilecektir.</t>
  </si>
  <si>
    <t>Üretim faaliyetiyle iştigal eden şirketlerin üretim faaliyetinden elde ettikleri kazançlarıyla sınırlı olmak üzere kurumlar vergisi oranının 1 puan indirimli olarak uygulanabilmesi için; sanayi sicil belgesine sahip olması ve fiilen üretim faaliyetiyle iştigal etmesi şartlarını birlikte sağlamaları gerekmektedir.</t>
  </si>
  <si>
    <t>Sanayi sicil belgesini haiz olmakla birlikte fiilen üretim faaliyetiyle iştigal etmeyen veya fiilen üretim yapmasına rağmen sanayi sicil belgesini haiz olmayan şirketler 1 puan indirim uygulamasından yararlanamayacaklardır.</t>
  </si>
  <si>
    <t>İhracat Faaliyetinden Elde Edilen Kazançlara %5 Puan İndirim Uygulanması:</t>
  </si>
  <si>
    <t>7456 Sayılı Kanun’la ihracatçılara 1 puanlık vergi avantajı 5 puana çıkarıldı. Bu indirim ilk olarak 3. geçici vergi daha sonra 2023 kurumlar vergisi hesabında uygulanacak.</t>
  </si>
  <si>
    <r>
      <t xml:space="preserve">İhracat yapan şirketler, hem mal hem de hizmet ihraçlarından elde ettikleri kazançlarına münhasır olmak üzere ilgili dönemde geçerli olan kurumlar vergisi oranını </t>
    </r>
    <r>
      <rPr>
        <b/>
        <sz val="10.5"/>
        <color rgb="FF333333"/>
        <rFont val="Microsoft Sans Serif"/>
        <family val="2"/>
        <charset val="162"/>
      </rPr>
      <t>%5 indirimli uygulayabileceklerdir.</t>
    </r>
  </si>
  <si>
    <t>Mükelleflerin ihracat faaliyetlerinin yanı sıra başka faaliyetlerinden elde ettiği kazançlarının da bulunması halinde ihracattan kaynaklanan ve 1 puan indirim uygulanacak matrah, ihracattan elde edilen kazancın ticari bilanço karına oranlanması suretiyle tespit edilecektir.</t>
  </si>
  <si>
    <t>%5 puan indirim uygulanacak kazanç tutarı, ihracattan elde edilen kazancı ve ilgili dönem safi kurum kazancını aşamayacaktır.</t>
  </si>
  <si>
    <t>Mükelleflerin ihracat faaliyetinden elde ettiği kazancı ticari bilanço karından fazla olması halinde, safi kurum kazancını aşmamak kaydıyla ihracat faaliyetinden elde edilen kazancın tamamına %5 indirim uygulanabilecektir. </t>
  </si>
  <si>
    <t>Ayrıca, yurt dışından satın alınan malların Türkiye’ye girmeksizin başka bir ülkedeki müşteriye satılmak suretiyle transit olarak ihracata konu edilmesi halinde de bu faaliyetten elde edilen kazanç için %5 indirimden yararlanılabilecektir.</t>
  </si>
  <si>
    <t>Yurt içinden, serbest bölgeler ile gümrüksüz satış mağazalarına yapılan satışlar da ihracat olarak kabul edilecek ve bu faaliyetten elde edilen kazançlara %5 indirim uygulanabilecektir.</t>
  </si>
  <si>
    <r>
      <t>İhracat faaliyetlerinde indirimli oran uygulanacak matrah</t>
    </r>
    <r>
      <rPr>
        <sz val="10.5"/>
        <color rgb="FF000000"/>
        <rFont val="Arial"/>
        <family val="2"/>
        <charset val="162"/>
      </rPr>
      <t>: </t>
    </r>
    <r>
      <rPr>
        <b/>
        <sz val="10.5"/>
        <color rgb="FF000000"/>
        <rFont val="Arial"/>
        <family val="2"/>
        <charset val="162"/>
      </rPr>
      <t>Matrah x (İhracat faaliyetinden elde edilen kazanç / Ticari Bilanço Karı )</t>
    </r>
  </si>
  <si>
    <t>4- Üretim Faaliyetlerinden Elde Edilen Kazançlara 1 Puan İndirim Uygulanması:</t>
  </si>
  <si>
    <t>Sanayi sicil belgesini haiz olan ve fiilen üretim faaliyetiyle iştigal eden şirketler, münhasıran bu üretim faaliyetlerinden elde ettikleri kazançlarına kurumlar vergisi oranını 1 puan indirimli uygulayabileceklerdir.</t>
  </si>
  <si>
    <t>Birden fazla konuda üretim faaliyetinde bulunan mükelleflerin üretimden elde ettikleri kazancın tespitinde, üretim faaliyetlerinden elde edilen kazançlar varsa üretimden doğan zararlar bir bütün olarak değerlendirilecektir.</t>
  </si>
  <si>
    <t>Sanayi sicil belgesini haiz olan ve münhasıran bu belge kapsamında yazılım, bilişim ve benzeri hususlarda gerçekleştirilen üretim faaliyeti sonucu elde edilen kazançlara da kurumlar vergisi oranı 1 puan indirimli uygulanabilecektir.</t>
  </si>
  <si>
    <t>Mükelleflerin üretim faaliyetinden elde ettiği kazancın ticari bilanço karından fazla olması halinde, safi kurum kazancını aşmamak kaydıyla üretim faaliyetinden elde edilen kazancın tamamına 1 puan indirim uygulanabilecektir.</t>
  </si>
  <si>
    <t>Sanayi sicil belgesini haiz mükelleflerin üretim faaliyetlerinin yanı sıra diğer faaliyetlerinden elde ettiği kazançlarının bulunması halinde, üretim faaliyetinden elde edilen ve 1 puan indirim uygulanacak matrah, fiilen yapılan üretimden elde edilen kazancın ticari bilanço karına oranlanması suretiyle tespit edilecektir.</t>
  </si>
  <si>
    <t>1 puan indirim uygulanacak kazanç tutarı, üretimden elde edilen kazancı ve ilgili dönem safi kurum kazancını aşamayacaktır.</t>
  </si>
  <si>
    <r>
      <t>Üretim faaliyetlerinde indirimli oran uygulanacak matrah:</t>
    </r>
    <r>
      <rPr>
        <sz val="10.5"/>
        <color rgb="FF000000"/>
        <rFont val="Arial"/>
        <family val="2"/>
        <charset val="162"/>
      </rPr>
      <t> </t>
    </r>
    <r>
      <rPr>
        <b/>
        <sz val="10.5"/>
        <color rgb="FF000000"/>
        <rFont val="Arial"/>
        <family val="2"/>
        <charset val="162"/>
      </rPr>
      <t>Matrah x (Üretim faaliyetinden elde edilen kazanç / Ticari Bilanço Karı )</t>
    </r>
  </si>
  <si>
    <t>01.01.2023-30.09.2023</t>
  </si>
  <si>
    <r>
      <rPr>
        <b/>
        <sz val="14"/>
        <color rgb="FFFF0000"/>
        <rFont val="Arial"/>
        <family val="2"/>
        <charset val="162"/>
      </rPr>
      <t>İHRACATÇILARA %5</t>
    </r>
    <r>
      <rPr>
        <b/>
        <sz val="14"/>
        <rFont val="Arial"/>
        <family val="2"/>
        <charset val="162"/>
      </rPr>
      <t xml:space="preserve">  PUANLIK</t>
    </r>
    <r>
      <rPr>
        <b/>
        <sz val="12"/>
        <rFont val="Arial"/>
        <family val="2"/>
        <charset val="162"/>
      </rPr>
      <t>, İMALATÇILAR İÇİN %1 KURUMLAR VERGİSİ İNDİRİMİNİ OTOMATİK HESAPLAYAN TABLO</t>
    </r>
  </si>
  <si>
    <t xml:space="preserve">%5  VE %1 İNDİRİMLİ KURUMLAR HESAPLAMA </t>
  </si>
  <si>
    <t>TBK İÇİNDEKİ ORANI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</si>
</sst>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Red]#,##0.00"/>
    <numFmt numFmtId="165" formatCode="_(* #,##0.00_);_(* \(#,##0.00\);_(* &quot;-&quot;??_);_(@_)"/>
  </numFmts>
  <fonts count="37" x14ac:knownFonts="1">
    <font>
      <sz val="11"/>
      <color theme="1"/>
      <name val="Calibri"/>
      <family val="2"/>
      <charset val="162"/>
      <scheme val="minor"/>
    </font>
    <font>
      <sz val="11"/>
      <color theme="1"/>
      <name val="Calibri"/>
      <family val="2"/>
      <charset val="162"/>
      <scheme val="minor"/>
    </font>
    <font>
      <sz val="9"/>
      <name val="Arial"/>
      <family val="2"/>
      <charset val="162"/>
    </font>
    <font>
      <b/>
      <sz val="9"/>
      <name val="Arial"/>
      <family val="2"/>
      <charset val="162"/>
    </font>
    <font>
      <sz val="8"/>
      <name val="Arial"/>
      <family val="2"/>
      <charset val="162"/>
    </font>
    <font>
      <b/>
      <sz val="11"/>
      <name val="Arial"/>
      <family val="2"/>
      <charset val="162"/>
    </font>
    <font>
      <b/>
      <sz val="12"/>
      <color indexed="13"/>
      <name val="Arial"/>
      <family val="2"/>
      <charset val="162"/>
    </font>
    <font>
      <b/>
      <sz val="12"/>
      <color indexed="9"/>
      <name val="Arial"/>
      <family val="2"/>
      <charset val="162"/>
    </font>
    <font>
      <b/>
      <sz val="12"/>
      <name val="Arial"/>
      <family val="2"/>
      <charset val="162"/>
    </font>
    <font>
      <b/>
      <sz val="12"/>
      <color theme="0"/>
      <name val="Arial"/>
      <family val="2"/>
      <charset val="162"/>
    </font>
    <font>
      <sz val="11"/>
      <name val="Arial"/>
      <family val="2"/>
      <charset val="162"/>
    </font>
    <font>
      <sz val="11"/>
      <color rgb="FFFF0000"/>
      <name val="Arial"/>
      <family val="2"/>
      <charset val="162"/>
    </font>
    <font>
      <b/>
      <sz val="12"/>
      <color rgb="FFFF0000"/>
      <name val="Arial"/>
      <family val="2"/>
      <charset val="162"/>
    </font>
    <font>
      <b/>
      <sz val="14"/>
      <color rgb="FFFF0000"/>
      <name val="Arial"/>
      <family val="2"/>
      <charset val="162"/>
    </font>
    <font>
      <b/>
      <sz val="14"/>
      <name val="Arial"/>
      <family val="2"/>
      <charset val="162"/>
    </font>
    <font>
      <b/>
      <sz val="12"/>
      <color rgb="FF00B050"/>
      <name val="Arial"/>
      <family val="2"/>
      <charset val="162"/>
    </font>
    <font>
      <b/>
      <sz val="11"/>
      <color rgb="FF92D050"/>
      <name val="Arial"/>
      <family val="2"/>
      <charset val="162"/>
    </font>
    <font>
      <b/>
      <sz val="12"/>
      <color rgb="FF92D050"/>
      <name val="Arial"/>
      <family val="2"/>
      <charset val="162"/>
    </font>
    <font>
      <b/>
      <sz val="11"/>
      <color rgb="FFFF0000"/>
      <name val="Arial"/>
      <family val="2"/>
      <charset val="162"/>
    </font>
    <font>
      <sz val="9"/>
      <color rgb="FFFF0000"/>
      <name val="Arial"/>
      <family val="2"/>
      <charset val="162"/>
    </font>
    <font>
      <sz val="12"/>
      <color rgb="FF00B050"/>
      <name val="Arial"/>
      <family val="2"/>
      <charset val="162"/>
    </font>
    <font>
      <u/>
      <sz val="11"/>
      <color theme="10"/>
      <name val="Calibri"/>
      <family val="2"/>
      <charset val="162"/>
      <scheme val="minor"/>
    </font>
    <font>
      <b/>
      <u/>
      <sz val="11"/>
      <color rgb="FFFF0000"/>
      <name val="Microsoft Sans Serif"/>
      <family val="2"/>
      <charset val="162"/>
    </font>
    <font>
      <b/>
      <sz val="11"/>
      <color rgb="FFFF0000"/>
      <name val="Microsoft Sans Serif"/>
      <family val="2"/>
      <charset val="162"/>
    </font>
    <font>
      <b/>
      <sz val="11"/>
      <color theme="1"/>
      <name val="Microsoft Sans Serif"/>
      <family val="2"/>
      <charset val="162"/>
    </font>
    <font>
      <sz val="11"/>
      <color theme="1"/>
      <name val="Microsoft Sans Serif"/>
      <family val="2"/>
      <charset val="162"/>
    </font>
    <font>
      <b/>
      <sz val="11"/>
      <color rgb="FF000000"/>
      <name val="Roboto"/>
    </font>
    <font>
      <b/>
      <sz val="11"/>
      <color rgb="FFFF0000"/>
      <name val="Roboto"/>
    </font>
    <font>
      <u/>
      <sz val="10.5"/>
      <color rgb="FF333333"/>
      <name val="Microsoft Sans Serif"/>
      <family val="2"/>
      <charset val="162"/>
    </font>
    <font>
      <sz val="10.5"/>
      <color rgb="FF333333"/>
      <name val="Microsoft Sans Serif"/>
      <family val="2"/>
      <charset val="162"/>
    </font>
    <font>
      <b/>
      <sz val="10.5"/>
      <color rgb="FF333333"/>
      <name val="Microsoft Sans Serif"/>
      <family val="2"/>
      <charset val="162"/>
    </font>
    <font>
      <b/>
      <u/>
      <sz val="10.5"/>
      <color rgb="FF333333"/>
      <name val="Microsoft Sans Serif"/>
      <family val="2"/>
      <charset val="162"/>
    </font>
    <font>
      <b/>
      <u/>
      <sz val="10.5"/>
      <color rgb="FFFF0000"/>
      <name val="Microsoft Sans Serif"/>
      <family val="2"/>
      <charset val="162"/>
    </font>
    <font>
      <sz val="10.5"/>
      <color rgb="FFFF0000"/>
      <name val="Microsoft Sans Serif"/>
      <family val="2"/>
      <charset val="162"/>
    </font>
    <font>
      <b/>
      <sz val="10.5"/>
      <color rgb="FFFF0000"/>
      <name val="Arial"/>
      <family val="2"/>
      <charset val="162"/>
    </font>
    <font>
      <sz val="10.5"/>
      <color rgb="FF000000"/>
      <name val="Arial"/>
      <family val="2"/>
      <charset val="162"/>
    </font>
    <font>
      <b/>
      <sz val="10.5"/>
      <color rgb="FF000000"/>
      <name val="Arial"/>
      <family val="2"/>
      <charset val="162"/>
    </font>
  </fonts>
  <fills count="9">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30"/>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64"/>
      </patternFill>
    </fill>
    <fill>
      <patternFill patternType="solid">
        <fgColor rgb="FFFFFFFF"/>
        <bgColor indexed="64"/>
      </patternFill>
    </fill>
  </fills>
  <borders count="29">
    <border>
      <left/>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style="hair">
        <color indexed="64"/>
      </bottom>
      <diagonal/>
    </border>
    <border>
      <left/>
      <right/>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diagonal/>
    </border>
    <border>
      <left/>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cellStyleXfs>
  <cellXfs count="99">
    <xf numFmtId="0" fontId="0" fillId="0" borderId="0" xfId="0"/>
    <xf numFmtId="0" fontId="2" fillId="0" borderId="17" xfId="0" applyFont="1" applyBorder="1"/>
    <xf numFmtId="0" fontId="3" fillId="2" borderId="3" xfId="0" applyFont="1" applyFill="1" applyBorder="1" applyAlignment="1">
      <alignment vertical="center"/>
    </xf>
    <xf numFmtId="0" fontId="2" fillId="0" borderId="0" xfId="0" applyFont="1"/>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7" xfId="0" applyFont="1" applyBorder="1"/>
    <xf numFmtId="164" fontId="3" fillId="0" borderId="17" xfId="1" applyNumberFormat="1" applyFont="1" applyFill="1" applyBorder="1"/>
    <xf numFmtId="164" fontId="3" fillId="0" borderId="5" xfId="1" applyNumberFormat="1" applyFont="1" applyBorder="1"/>
    <xf numFmtId="164" fontId="3" fillId="0" borderId="6" xfId="1" applyNumberFormat="1" applyFont="1" applyBorder="1"/>
    <xf numFmtId="165" fontId="4" fillId="0" borderId="17" xfId="1" applyNumberFormat="1" applyFont="1" applyFill="1" applyBorder="1" applyAlignment="1" applyProtection="1">
      <alignment vertical="center" shrinkToFit="1"/>
      <protection hidden="1"/>
    </xf>
    <xf numFmtId="165" fontId="4" fillId="0" borderId="7" xfId="1" applyNumberFormat="1" applyFont="1" applyFill="1" applyBorder="1" applyAlignment="1" applyProtection="1">
      <alignment vertical="center" shrinkToFit="1"/>
      <protection hidden="1"/>
    </xf>
    <xf numFmtId="165" fontId="4" fillId="0" borderId="8" xfId="1" applyNumberFormat="1" applyFont="1" applyFill="1" applyBorder="1" applyAlignment="1" applyProtection="1">
      <alignment vertical="center" shrinkToFit="1"/>
      <protection hidden="1"/>
    </xf>
    <xf numFmtId="0" fontId="3" fillId="0" borderId="0" xfId="0" applyFont="1"/>
    <xf numFmtId="164" fontId="2" fillId="0" borderId="17" xfId="1" applyNumberFormat="1" applyFont="1" applyFill="1" applyBorder="1"/>
    <xf numFmtId="10" fontId="2" fillId="0" borderId="0" xfId="0" applyNumberFormat="1" applyFont="1"/>
    <xf numFmtId="0" fontId="5" fillId="0" borderId="17" xfId="0" applyFont="1" applyBorder="1" applyProtection="1">
      <protection locked="0"/>
    </xf>
    <xf numFmtId="10" fontId="6" fillId="0" borderId="0" xfId="0" applyNumberFormat="1" applyFont="1" applyProtection="1">
      <protection locked="0"/>
    </xf>
    <xf numFmtId="4" fontId="7" fillId="4" borderId="0" xfId="0" applyNumberFormat="1" applyFont="1" applyFill="1" applyProtection="1">
      <protection locked="0"/>
    </xf>
    <xf numFmtId="4" fontId="6" fillId="3" borderId="12" xfId="0" applyNumberFormat="1" applyFont="1" applyFill="1" applyBorder="1" applyProtection="1">
      <protection locked="0"/>
    </xf>
    <xf numFmtId="4" fontId="6" fillId="3" borderId="13" xfId="0" applyNumberFormat="1" applyFont="1" applyFill="1" applyBorder="1" applyProtection="1">
      <protection locked="0"/>
    </xf>
    <xf numFmtId="4" fontId="6" fillId="3" borderId="15" xfId="0" applyNumberFormat="1" applyFont="1" applyFill="1" applyBorder="1" applyProtection="1">
      <protection locked="0"/>
    </xf>
    <xf numFmtId="4" fontId="6" fillId="3" borderId="16" xfId="0" applyNumberFormat="1" applyFont="1" applyFill="1" applyBorder="1" applyProtection="1">
      <protection locked="0"/>
    </xf>
    <xf numFmtId="4" fontId="6" fillId="3" borderId="11" xfId="0" applyNumberFormat="1" applyFont="1" applyFill="1" applyBorder="1" applyProtection="1">
      <protection locked="0"/>
    </xf>
    <xf numFmtId="4" fontId="6" fillId="3" borderId="14" xfId="0" applyNumberFormat="1" applyFont="1" applyFill="1" applyBorder="1" applyProtection="1">
      <protection locked="0"/>
    </xf>
    <xf numFmtId="4" fontId="8" fillId="0" borderId="17" xfId="0" applyNumberFormat="1" applyFont="1" applyBorder="1" applyProtection="1">
      <protection locked="0"/>
    </xf>
    <xf numFmtId="0" fontId="10" fillId="0" borderId="17" xfId="0" applyFont="1" applyBorder="1" applyProtection="1">
      <protection locked="0"/>
    </xf>
    <xf numFmtId="0" fontId="5" fillId="0" borderId="17" xfId="0" applyFont="1" applyBorder="1" applyAlignment="1" applyProtection="1">
      <alignment wrapText="1"/>
      <protection locked="0"/>
    </xf>
    <xf numFmtId="0" fontId="5" fillId="6" borderId="17" xfId="0" applyFont="1" applyFill="1" applyBorder="1" applyAlignment="1" applyProtection="1">
      <alignment wrapText="1"/>
      <protection locked="0"/>
    </xf>
    <xf numFmtId="4" fontId="8" fillId="6" borderId="17" xfId="0" applyNumberFormat="1" applyFont="1" applyFill="1" applyBorder="1" applyProtection="1">
      <protection locked="0"/>
    </xf>
    <xf numFmtId="10" fontId="3" fillId="0" borderId="0" xfId="0" applyNumberFormat="1" applyFont="1"/>
    <xf numFmtId="0" fontId="9" fillId="5" borderId="17" xfId="0" applyFont="1" applyFill="1" applyBorder="1" applyAlignment="1">
      <alignment horizontal="center" wrapText="1"/>
    </xf>
    <xf numFmtId="0" fontId="0" fillId="0" borderId="0" xfId="0" applyAlignment="1">
      <alignment horizontal="left"/>
    </xf>
    <xf numFmtId="14" fontId="9" fillId="5" borderId="17" xfId="0" applyNumberFormat="1" applyFont="1" applyFill="1" applyBorder="1" applyAlignment="1">
      <alignment horizontal="center" vertical="center" wrapText="1"/>
    </xf>
    <xf numFmtId="4" fontId="9" fillId="5" borderId="18" xfId="0" applyNumberFormat="1" applyFont="1" applyFill="1" applyBorder="1" applyAlignment="1" applyProtection="1">
      <alignment horizontal="center"/>
      <protection locked="0"/>
    </xf>
    <xf numFmtId="0" fontId="10" fillId="0" borderId="17" xfId="0" applyFont="1" applyBorder="1" applyAlignment="1">
      <alignment horizontal="center" wrapText="1"/>
    </xf>
    <xf numFmtId="0" fontId="3" fillId="0" borderId="18" xfId="0" applyFont="1" applyBorder="1" applyAlignment="1">
      <alignment horizontal="center"/>
    </xf>
    <xf numFmtId="0" fontId="0" fillId="0" borderId="0" xfId="0" applyAlignment="1">
      <alignment horizontal="left" wrapText="1"/>
    </xf>
    <xf numFmtId="0" fontId="0" fillId="0" borderId="0" xfId="0" applyAlignment="1">
      <alignment horizontal="left"/>
    </xf>
    <xf numFmtId="0" fontId="8" fillId="5" borderId="17" xfId="0" applyFont="1" applyFill="1" applyBorder="1" applyAlignment="1">
      <alignment horizontal="center" vertical="center" wrapText="1"/>
    </xf>
    <xf numFmtId="0" fontId="5" fillId="7" borderId="19" xfId="0" applyFont="1" applyFill="1" applyBorder="1" applyAlignment="1" applyProtection="1">
      <alignment wrapText="1"/>
      <protection locked="0"/>
    </xf>
    <xf numFmtId="4" fontId="8" fillId="7" borderId="19" xfId="0" applyNumberFormat="1" applyFont="1" applyFill="1" applyBorder="1" applyProtection="1">
      <protection locked="0"/>
    </xf>
    <xf numFmtId="0" fontId="5" fillId="0" borderId="20" xfId="0" applyFont="1" applyBorder="1" applyProtection="1">
      <protection locked="0"/>
    </xf>
    <xf numFmtId="4" fontId="8" fillId="0" borderId="20" xfId="0" applyNumberFormat="1" applyFont="1" applyBorder="1" applyProtection="1">
      <protection locked="0"/>
    </xf>
    <xf numFmtId="0" fontId="5" fillId="0" borderId="21" xfId="0" applyFont="1" applyBorder="1" applyAlignment="1" applyProtection="1">
      <alignment wrapText="1"/>
      <protection locked="0"/>
    </xf>
    <xf numFmtId="4" fontId="8" fillId="0" borderId="22" xfId="0" applyNumberFormat="1" applyFont="1" applyBorder="1" applyProtection="1">
      <protection locked="0"/>
    </xf>
    <xf numFmtId="0" fontId="5" fillId="0" borderId="23" xfId="0" applyFont="1" applyBorder="1" applyProtection="1">
      <protection locked="0"/>
    </xf>
    <xf numFmtId="4" fontId="8" fillId="0" borderId="24" xfId="0" applyNumberFormat="1" applyFont="1" applyBorder="1" applyProtection="1">
      <protection locked="0"/>
    </xf>
    <xf numFmtId="0" fontId="15" fillId="0" borderId="23" xfId="0" applyFont="1" applyBorder="1" applyAlignment="1" applyProtection="1">
      <alignment wrapText="1"/>
      <protection locked="0"/>
    </xf>
    <xf numFmtId="4" fontId="15" fillId="0" borderId="24" xfId="0" applyNumberFormat="1" applyFont="1" applyBorder="1" applyProtection="1">
      <protection locked="0"/>
    </xf>
    <xf numFmtId="0" fontId="16" fillId="0" borderId="23" xfId="0" applyFont="1" applyBorder="1" applyAlignment="1" applyProtection="1">
      <alignment wrapText="1"/>
      <protection locked="0"/>
    </xf>
    <xf numFmtId="4" fontId="17" fillId="0" borderId="24" xfId="0" applyNumberFormat="1" applyFont="1" applyBorder="1" applyProtection="1">
      <protection locked="0"/>
    </xf>
    <xf numFmtId="0" fontId="18" fillId="0" borderId="25" xfId="0" applyFont="1" applyBorder="1" applyAlignment="1" applyProtection="1">
      <alignment wrapText="1"/>
      <protection locked="0"/>
    </xf>
    <xf numFmtId="4" fontId="12" fillId="0" borderId="26" xfId="0" applyNumberFormat="1" applyFont="1" applyBorder="1" applyProtection="1">
      <protection locked="0"/>
    </xf>
    <xf numFmtId="0" fontId="10" fillId="0" borderId="17" xfId="0" applyFont="1" applyBorder="1" applyAlignment="1" applyProtection="1">
      <alignment wrapText="1"/>
      <protection locked="0"/>
    </xf>
    <xf numFmtId="10" fontId="3" fillId="6" borderId="17" xfId="2" applyNumberFormat="1" applyFont="1" applyFill="1" applyBorder="1"/>
    <xf numFmtId="10" fontId="3" fillId="7" borderId="17" xfId="2" applyNumberFormat="1" applyFont="1" applyFill="1" applyBorder="1"/>
    <xf numFmtId="0" fontId="3" fillId="0" borderId="17" xfId="0" applyFont="1" applyBorder="1" applyAlignment="1">
      <alignment wrapText="1"/>
    </xf>
    <xf numFmtId="10" fontId="20" fillId="0" borderId="27" xfId="0" applyNumberFormat="1" applyFont="1" applyBorder="1"/>
    <xf numFmtId="4" fontId="15" fillId="0" borderId="28" xfId="0" applyNumberFormat="1" applyFont="1" applyBorder="1" applyProtection="1">
      <protection locked="0"/>
    </xf>
    <xf numFmtId="0" fontId="5" fillId="0" borderId="19" xfId="0" applyFont="1" applyBorder="1" applyProtection="1">
      <protection locked="0"/>
    </xf>
    <xf numFmtId="4" fontId="8" fillId="0" borderId="19" xfId="0" applyNumberFormat="1" applyFont="1" applyBorder="1" applyProtection="1">
      <protection locked="0"/>
    </xf>
    <xf numFmtId="0" fontId="18" fillId="0" borderId="27" xfId="0" applyFont="1" applyBorder="1" applyProtection="1">
      <protection locked="0"/>
    </xf>
    <xf numFmtId="4" fontId="12" fillId="0" borderId="28" xfId="0" applyNumberFormat="1" applyFont="1" applyBorder="1" applyProtection="1">
      <protection locked="0"/>
    </xf>
    <xf numFmtId="0" fontId="21" fillId="0" borderId="0" xfId="3"/>
    <xf numFmtId="0" fontId="29" fillId="0" borderId="0" xfId="0" applyFont="1" applyAlignment="1">
      <alignment horizontal="left" vertical="center" indent="1"/>
    </xf>
    <xf numFmtId="0" fontId="22"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9" fillId="0" borderId="0" xfId="0" applyFont="1" applyAlignment="1">
      <alignment horizontal="left" vertical="center"/>
    </xf>
    <xf numFmtId="0" fontId="28" fillId="0" borderId="0" xfId="0" applyFont="1" applyAlignment="1">
      <alignment horizontal="left" vertical="center"/>
    </xf>
    <xf numFmtId="0" fontId="29" fillId="8" borderId="0" xfId="0" applyFont="1" applyFill="1" applyAlignment="1">
      <alignment horizontal="left" vertical="center"/>
    </xf>
    <xf numFmtId="0" fontId="0" fillId="0" borderId="0" xfId="0"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0" fontId="30" fillId="0" borderId="0" xfId="0" applyFont="1" applyAlignment="1">
      <alignment horizontal="left" vertical="center"/>
    </xf>
    <xf numFmtId="0" fontId="34" fillId="0" borderId="0" xfId="0" applyFont="1" applyAlignment="1">
      <alignment horizontal="left" vertical="center"/>
    </xf>
    <xf numFmtId="0" fontId="2" fillId="0" borderId="17" xfId="0" applyFont="1" applyFill="1" applyBorder="1"/>
    <xf numFmtId="0" fontId="3" fillId="0" borderId="0" xfId="0" applyFont="1" applyFill="1"/>
    <xf numFmtId="0" fontId="2" fillId="0" borderId="0" xfId="0" applyFont="1" applyFill="1"/>
    <xf numFmtId="0" fontId="3" fillId="0" borderId="17" xfId="0" applyFont="1" applyFill="1" applyBorder="1"/>
    <xf numFmtId="164" fontId="3" fillId="0" borderId="7" xfId="1" applyNumberFormat="1" applyFont="1" applyFill="1" applyBorder="1"/>
    <xf numFmtId="164" fontId="3" fillId="0" borderId="8" xfId="1" applyNumberFormat="1" applyFont="1" applyFill="1" applyBorder="1"/>
    <xf numFmtId="0" fontId="5" fillId="0" borderId="17" xfId="0" applyFont="1" applyFill="1" applyBorder="1" applyProtection="1">
      <protection locked="0"/>
    </xf>
    <xf numFmtId="4" fontId="8" fillId="0" borderId="17" xfId="0" applyNumberFormat="1" applyFont="1" applyFill="1" applyBorder="1" applyProtection="1">
      <protection locked="0"/>
    </xf>
    <xf numFmtId="4" fontId="6" fillId="0" borderId="7" xfId="0" applyNumberFormat="1" applyFont="1" applyFill="1" applyBorder="1" applyProtection="1">
      <protection locked="0"/>
    </xf>
    <xf numFmtId="4" fontId="6" fillId="0" borderId="8" xfId="0" applyNumberFormat="1" applyFont="1" applyFill="1" applyBorder="1" applyProtection="1">
      <protection locked="0"/>
    </xf>
    <xf numFmtId="4" fontId="5" fillId="0" borderId="17" xfId="0" applyNumberFormat="1" applyFont="1" applyFill="1" applyBorder="1" applyProtection="1">
      <protection locked="0"/>
    </xf>
    <xf numFmtId="4" fontId="7" fillId="0" borderId="7" xfId="0" applyNumberFormat="1" applyFont="1" applyFill="1" applyBorder="1" applyProtection="1">
      <protection locked="0"/>
    </xf>
    <xf numFmtId="4" fontId="7" fillId="0" borderId="8" xfId="0" applyNumberFormat="1" applyFont="1" applyFill="1" applyBorder="1" applyProtection="1">
      <protection locked="0"/>
    </xf>
    <xf numFmtId="164" fontId="2" fillId="0" borderId="9" xfId="1" applyNumberFormat="1" applyFont="1" applyFill="1" applyBorder="1"/>
    <xf numFmtId="164" fontId="2" fillId="0" borderId="10" xfId="1" applyNumberFormat="1" applyFont="1" applyFill="1" applyBorder="1"/>
    <xf numFmtId="4" fontId="18" fillId="0" borderId="17" xfId="0" applyNumberFormat="1" applyFont="1" applyFill="1" applyBorder="1" applyAlignment="1" applyProtection="1">
      <alignment horizontal="left" wrapText="1"/>
      <protection locked="0"/>
    </xf>
    <xf numFmtId="4" fontId="12" fillId="0" borderId="17" xfId="0" applyNumberFormat="1" applyFont="1" applyFill="1" applyBorder="1" applyProtection="1">
      <protection locked="0"/>
    </xf>
    <xf numFmtId="4" fontId="12" fillId="0" borderId="2" xfId="0" applyNumberFormat="1" applyFont="1" applyFill="1" applyBorder="1" applyProtection="1">
      <protection locked="0"/>
    </xf>
    <xf numFmtId="4" fontId="12" fillId="0" borderId="3" xfId="0" applyNumberFormat="1" applyFont="1" applyFill="1" applyBorder="1" applyProtection="1">
      <protection locked="0"/>
    </xf>
    <xf numFmtId="0" fontId="19" fillId="0" borderId="0" xfId="0" applyFont="1" applyFill="1"/>
  </cellXfs>
  <cellStyles count="4">
    <cellStyle name="Köprü" xfId="3" builtinId="8"/>
    <cellStyle name="Normal" xfId="0" builtinId="0"/>
    <cellStyle name="Virgül" xfId="1" builtinId="3"/>
    <cellStyle name="Yüzd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ax.com.tr/"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160020</xdr:colOff>
      <xdr:row>0</xdr:row>
      <xdr:rowOff>0</xdr:rowOff>
    </xdr:from>
    <xdr:to>
      <xdr:col>6</xdr:col>
      <xdr:colOff>297180</xdr:colOff>
      <xdr:row>1</xdr:row>
      <xdr:rowOff>228600</xdr:rowOff>
    </xdr:to>
    <xdr:pic>
      <xdr:nvPicPr>
        <xdr:cNvPr id="2" name="Resim 1">
          <a:hlinkClick xmlns:r="http://schemas.openxmlformats.org/officeDocument/2006/relationships" r:id="rId1"/>
          <a:extLst>
            <a:ext uri="{FF2B5EF4-FFF2-40B4-BE49-F238E27FC236}">
              <a16:creationId xmlns:a16="http://schemas.microsoft.com/office/drawing/2014/main" id="{5BB47189-0BC7-E3E1-3608-0A64A98723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6880" y="0"/>
          <a:ext cx="106680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9</xdr:row>
      <xdr:rowOff>1463040</xdr:rowOff>
    </xdr:from>
    <xdr:to>
      <xdr:col>7</xdr:col>
      <xdr:colOff>190500</xdr:colOff>
      <xdr:row>9</xdr:row>
      <xdr:rowOff>1874520</xdr:rowOff>
    </xdr:to>
    <xdr:sp macro="" textlink="">
      <xdr:nvSpPr>
        <xdr:cNvPr id="5130" name="Ok: Sağ 2">
          <a:extLst>
            <a:ext uri="{FF2B5EF4-FFF2-40B4-BE49-F238E27FC236}">
              <a16:creationId xmlns:a16="http://schemas.microsoft.com/office/drawing/2014/main" id="{168891BF-33DF-A3F6-34A6-14919E63E31F}"/>
            </a:ext>
          </a:extLst>
        </xdr:cNvPr>
        <xdr:cNvSpPr>
          <a:spLocks noChangeArrowheads="1"/>
        </xdr:cNvSpPr>
      </xdr:nvSpPr>
      <xdr:spPr bwMode="auto">
        <a:xfrm>
          <a:off x="3086100" y="18531840"/>
          <a:ext cx="1371600" cy="411480"/>
        </a:xfrm>
        <a:prstGeom prst="rightArrow">
          <a:avLst>
            <a:gd name="adj1" fmla="val 50000"/>
            <a:gd name="adj2" fmla="val 49537"/>
          </a:avLst>
        </a:prstGeom>
        <a:solidFill>
          <a:srgbClr val="FFFFFF"/>
        </a:solidFill>
        <a:ln w="12700">
          <a:solidFill>
            <a:srgbClr val="70AD47"/>
          </a:solidFill>
          <a:miter lim="800000"/>
          <a:headEnd/>
          <a:tailEnd/>
        </a:ln>
      </xdr:spPr>
      <xdr:txBody>
        <a:bodyPr vertOverflow="clip" wrap="square" lIns="91440" tIns="45720" rIns="91440" bIns="45720" anchor="t" upright="1"/>
        <a:lstStyle/>
        <a:p>
          <a:pPr algn="l" rtl="0">
            <a:defRPr sz="1000"/>
          </a:pPr>
          <a:r>
            <a:rPr lang="tr-TR" sz="700" b="0" i="0" u="none" strike="noStrike" baseline="0">
              <a:solidFill>
                <a:srgbClr val="000000"/>
              </a:solidFill>
              <a:latin typeface="Calibri"/>
              <a:ea typeface="Calibri"/>
              <a:cs typeface="Calibri"/>
            </a:rPr>
            <a:t>ÜRETİMDEN (SAN SİC) GELEN KAR</a:t>
          </a:r>
        </a:p>
      </xdr:txBody>
    </xdr:sp>
    <xdr:clientData/>
  </xdr:twoCellAnchor>
  <xdr:twoCellAnchor>
    <xdr:from>
      <xdr:col>4</xdr:col>
      <xdr:colOff>586740</xdr:colOff>
      <xdr:row>9</xdr:row>
      <xdr:rowOff>1927860</xdr:rowOff>
    </xdr:from>
    <xdr:to>
      <xdr:col>7</xdr:col>
      <xdr:colOff>129540</xdr:colOff>
      <xdr:row>9</xdr:row>
      <xdr:rowOff>2339340</xdr:rowOff>
    </xdr:to>
    <xdr:sp macro="" textlink="">
      <xdr:nvSpPr>
        <xdr:cNvPr id="5129" name="Ok: Sağ 3">
          <a:extLst>
            <a:ext uri="{FF2B5EF4-FFF2-40B4-BE49-F238E27FC236}">
              <a16:creationId xmlns:a16="http://schemas.microsoft.com/office/drawing/2014/main" id="{C24BDAB4-B638-8831-8340-87566F268C2C}"/>
            </a:ext>
          </a:extLst>
        </xdr:cNvPr>
        <xdr:cNvSpPr>
          <a:spLocks noChangeArrowheads="1"/>
        </xdr:cNvSpPr>
      </xdr:nvSpPr>
      <xdr:spPr bwMode="auto">
        <a:xfrm>
          <a:off x="3025140" y="18996660"/>
          <a:ext cx="1371600" cy="411480"/>
        </a:xfrm>
        <a:prstGeom prst="rightArrow">
          <a:avLst>
            <a:gd name="adj1" fmla="val 50000"/>
            <a:gd name="adj2" fmla="val 49537"/>
          </a:avLst>
        </a:prstGeom>
        <a:solidFill>
          <a:srgbClr val="FFFFFF"/>
        </a:solidFill>
        <a:ln w="12700">
          <a:solidFill>
            <a:srgbClr val="70AD47"/>
          </a:solidFill>
          <a:miter lim="800000"/>
          <a:headEnd/>
          <a:tailEnd/>
        </a:ln>
      </xdr:spPr>
      <xdr:txBody>
        <a:bodyPr vertOverflow="clip" wrap="square" lIns="91440" tIns="45720" rIns="91440" bIns="45720" anchor="t" upright="1"/>
        <a:lstStyle/>
        <a:p>
          <a:pPr algn="l" rtl="0">
            <a:defRPr sz="1000"/>
          </a:pPr>
          <a:r>
            <a:rPr lang="tr-TR" sz="700" b="0" i="0" u="none" strike="noStrike" baseline="0">
              <a:solidFill>
                <a:srgbClr val="000000"/>
              </a:solidFill>
              <a:latin typeface="Calibri"/>
              <a:ea typeface="Calibri"/>
              <a:cs typeface="Calibri"/>
            </a:rPr>
            <a:t>İHRACATTAN GELEN KAR</a:t>
          </a:r>
        </a:p>
      </xdr:txBody>
    </xdr:sp>
    <xdr:clientData/>
  </xdr:twoCellAnchor>
  <xdr:twoCellAnchor>
    <xdr:from>
      <xdr:col>7</xdr:col>
      <xdr:colOff>525780</xdr:colOff>
      <xdr:row>9</xdr:row>
      <xdr:rowOff>1524000</xdr:rowOff>
    </xdr:from>
    <xdr:to>
      <xdr:col>8</xdr:col>
      <xdr:colOff>236220</xdr:colOff>
      <xdr:row>9</xdr:row>
      <xdr:rowOff>1691640</xdr:rowOff>
    </xdr:to>
    <xdr:sp macro="" textlink="">
      <xdr:nvSpPr>
        <xdr:cNvPr id="5131" name="Metin Kutusu 3">
          <a:extLst>
            <a:ext uri="{FF2B5EF4-FFF2-40B4-BE49-F238E27FC236}">
              <a16:creationId xmlns:a16="http://schemas.microsoft.com/office/drawing/2014/main" id="{7D944660-AA36-C73C-6189-323CB0A198AA}"/>
            </a:ext>
          </a:extLst>
        </xdr:cNvPr>
        <xdr:cNvSpPr txBox="1">
          <a:spLocks noChangeArrowheads="1"/>
        </xdr:cNvSpPr>
      </xdr:nvSpPr>
      <xdr:spPr bwMode="auto">
        <a:xfrm>
          <a:off x="4792980" y="18592800"/>
          <a:ext cx="320040" cy="16764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tr-TR" sz="600" b="1" i="0" u="none" strike="noStrike" baseline="0">
              <a:solidFill>
                <a:srgbClr val="000000"/>
              </a:solidFill>
              <a:latin typeface="Calibri"/>
              <a:ea typeface="Calibri"/>
              <a:cs typeface="Calibri"/>
            </a:rPr>
            <a:t>24</a:t>
          </a:r>
        </a:p>
      </xdr:txBody>
    </xdr:sp>
    <xdr:clientData/>
  </xdr:twoCellAnchor>
  <xdr:twoCellAnchor>
    <xdr:from>
      <xdr:col>7</xdr:col>
      <xdr:colOff>563880</xdr:colOff>
      <xdr:row>9</xdr:row>
      <xdr:rowOff>1615440</xdr:rowOff>
    </xdr:from>
    <xdr:to>
      <xdr:col>8</xdr:col>
      <xdr:colOff>274320</xdr:colOff>
      <xdr:row>9</xdr:row>
      <xdr:rowOff>1783080</xdr:rowOff>
    </xdr:to>
    <xdr:sp macro="" textlink="">
      <xdr:nvSpPr>
        <xdr:cNvPr id="5132" name="Text Box 12">
          <a:extLst>
            <a:ext uri="{FF2B5EF4-FFF2-40B4-BE49-F238E27FC236}">
              <a16:creationId xmlns:a16="http://schemas.microsoft.com/office/drawing/2014/main" id="{B70352E3-ED8F-7BF1-DE97-12F7665157A2}"/>
            </a:ext>
          </a:extLst>
        </xdr:cNvPr>
        <xdr:cNvSpPr txBox="1">
          <a:spLocks noChangeArrowheads="1"/>
        </xdr:cNvSpPr>
      </xdr:nvSpPr>
      <xdr:spPr bwMode="auto">
        <a:xfrm>
          <a:off x="4831080" y="18684240"/>
          <a:ext cx="320040" cy="16764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tr-TR" sz="600" b="1" i="0" u="none" strike="noStrike" baseline="0">
              <a:solidFill>
                <a:srgbClr val="000000"/>
              </a:solidFill>
              <a:latin typeface="Calibri"/>
              <a:ea typeface="Calibri"/>
              <a:cs typeface="Calibri"/>
            </a:rPr>
            <a:t>20</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10</xdr:col>
      <xdr:colOff>472440</xdr:colOff>
      <xdr:row>40</xdr:row>
      <xdr:rowOff>168225</xdr:rowOff>
    </xdr:to>
    <xdr:pic>
      <xdr:nvPicPr>
        <xdr:cNvPr id="3" name="Resim 2">
          <a:extLst>
            <a:ext uri="{FF2B5EF4-FFF2-40B4-BE49-F238E27FC236}">
              <a16:creationId xmlns:a16="http://schemas.microsoft.com/office/drawing/2014/main" id="{847598B8-214B-CA6E-2C55-3D85FD861C68}"/>
            </a:ext>
          </a:extLst>
        </xdr:cNvPr>
        <xdr:cNvPicPr>
          <a:picLocks noChangeAspect="1"/>
        </xdr:cNvPicPr>
      </xdr:nvPicPr>
      <xdr:blipFill>
        <a:blip xmlns:r="http://schemas.openxmlformats.org/officeDocument/2006/relationships" r:embed="rId1"/>
        <a:stretch>
          <a:fillRect/>
        </a:stretch>
      </xdr:blipFill>
      <xdr:spPr>
        <a:xfrm>
          <a:off x="0" y="731520"/>
          <a:ext cx="6568440" cy="675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160020</xdr:rowOff>
    </xdr:from>
    <xdr:to>
      <xdr:col>15</xdr:col>
      <xdr:colOff>411480</xdr:colOff>
      <xdr:row>45</xdr:row>
      <xdr:rowOff>38100</xdr:rowOff>
    </xdr:to>
    <xdr:pic>
      <xdr:nvPicPr>
        <xdr:cNvPr id="2" name="Resim 1">
          <a:extLst>
            <a:ext uri="{FF2B5EF4-FFF2-40B4-BE49-F238E27FC236}">
              <a16:creationId xmlns:a16="http://schemas.microsoft.com/office/drawing/2014/main" id="{4CE7117C-548B-B34C-655B-8CB9A5203388}"/>
            </a:ext>
          </a:extLst>
        </xdr:cNvPr>
        <xdr:cNvPicPr>
          <a:picLocks noChangeAspect="1"/>
        </xdr:cNvPicPr>
      </xdr:nvPicPr>
      <xdr:blipFill>
        <a:blip xmlns:r="http://schemas.openxmlformats.org/officeDocument/2006/relationships" r:embed="rId1"/>
        <a:stretch>
          <a:fillRect/>
        </a:stretch>
      </xdr:blipFill>
      <xdr:spPr>
        <a:xfrm>
          <a:off x="0" y="1158240"/>
          <a:ext cx="9555480" cy="7559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464820</xdr:colOff>
      <xdr:row>32</xdr:row>
      <xdr:rowOff>76714</xdr:rowOff>
    </xdr:to>
    <xdr:pic>
      <xdr:nvPicPr>
        <xdr:cNvPr id="2" name="Resim 1">
          <a:extLst>
            <a:ext uri="{FF2B5EF4-FFF2-40B4-BE49-F238E27FC236}">
              <a16:creationId xmlns:a16="http://schemas.microsoft.com/office/drawing/2014/main" id="{39C095C5-7099-5672-1E97-F559F9CE33C7}"/>
            </a:ext>
          </a:extLst>
        </xdr:cNvPr>
        <xdr:cNvPicPr>
          <a:picLocks noChangeAspect="1"/>
        </xdr:cNvPicPr>
      </xdr:nvPicPr>
      <xdr:blipFill>
        <a:blip xmlns:r="http://schemas.openxmlformats.org/officeDocument/2006/relationships" r:embed="rId1"/>
        <a:stretch>
          <a:fillRect/>
        </a:stretch>
      </xdr:blipFill>
      <xdr:spPr>
        <a:xfrm>
          <a:off x="0" y="0"/>
          <a:ext cx="7170420" cy="5928874"/>
        </a:xfrm>
        <a:prstGeom prst="rect">
          <a:avLst/>
        </a:prstGeom>
      </xdr:spPr>
    </xdr:pic>
    <xdr:clientData/>
  </xdr:twoCellAnchor>
  <xdr:twoCellAnchor editAs="oneCell">
    <xdr:from>
      <xdr:col>0</xdr:col>
      <xdr:colOff>0</xdr:colOff>
      <xdr:row>34</xdr:row>
      <xdr:rowOff>0</xdr:rowOff>
    </xdr:from>
    <xdr:to>
      <xdr:col>12</xdr:col>
      <xdr:colOff>182880</xdr:colOff>
      <xdr:row>71</xdr:row>
      <xdr:rowOff>137160</xdr:rowOff>
    </xdr:to>
    <xdr:pic>
      <xdr:nvPicPr>
        <xdr:cNvPr id="3" name="Resim 2">
          <a:extLst>
            <a:ext uri="{FF2B5EF4-FFF2-40B4-BE49-F238E27FC236}">
              <a16:creationId xmlns:a16="http://schemas.microsoft.com/office/drawing/2014/main" id="{96891BF1-6825-3AB2-AE39-3D6888076346}"/>
            </a:ext>
          </a:extLst>
        </xdr:cNvPr>
        <xdr:cNvPicPr>
          <a:picLocks noChangeAspect="1"/>
        </xdr:cNvPicPr>
      </xdr:nvPicPr>
      <xdr:blipFill>
        <a:blip xmlns:r="http://schemas.openxmlformats.org/officeDocument/2006/relationships" r:embed="rId2"/>
        <a:stretch>
          <a:fillRect/>
        </a:stretch>
      </xdr:blipFill>
      <xdr:spPr>
        <a:xfrm>
          <a:off x="0" y="6217920"/>
          <a:ext cx="7498080" cy="690372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rdar@vertax.com.t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7C6D-8DF4-4A8F-B41D-1517DC453D63}">
  <sheetPr>
    <pageSetUpPr fitToPage="1"/>
  </sheetPr>
  <dimension ref="A1:M86"/>
  <sheetViews>
    <sheetView tabSelected="1" workbookViewId="0">
      <selection activeCell="F65" sqref="F65"/>
    </sheetView>
  </sheetViews>
  <sheetFormatPr defaultColWidth="9.109375" defaultRowHeight="11.4" x14ac:dyDescent="0.2"/>
  <cols>
    <col min="1" max="1" width="46.44140625" style="3" customWidth="1"/>
    <col min="2" max="2" width="31.6640625" style="3" customWidth="1"/>
    <col min="3" max="3" width="8.33203125" style="3" hidden="1" customWidth="1"/>
    <col min="4" max="4" width="9.33203125" style="3" hidden="1" customWidth="1"/>
    <col min="5" max="5" width="7.5546875" style="3" hidden="1" customWidth="1"/>
    <col min="6" max="6" width="16.77734375" style="16" customWidth="1"/>
    <col min="7" max="248" width="9.109375" style="3"/>
    <col min="249" max="249" width="55.44140625" style="3" customWidth="1"/>
    <col min="250" max="250" width="31.6640625" style="3" customWidth="1"/>
    <col min="251" max="253" width="0" style="3" hidden="1" customWidth="1"/>
    <col min="254" max="254" width="11.6640625" style="3" customWidth="1"/>
    <col min="255" max="260" width="0" style="3" hidden="1" customWidth="1"/>
    <col min="261" max="261" width="11" style="3" bestFit="1" customWidth="1"/>
    <col min="262" max="504" width="9.109375" style="3"/>
    <col min="505" max="505" width="55.44140625" style="3" customWidth="1"/>
    <col min="506" max="506" width="31.6640625" style="3" customWidth="1"/>
    <col min="507" max="509" width="0" style="3" hidden="1" customWidth="1"/>
    <col min="510" max="510" width="11.6640625" style="3" customWidth="1"/>
    <col min="511" max="516" width="0" style="3" hidden="1" customWidth="1"/>
    <col min="517" max="517" width="11" style="3" bestFit="1" customWidth="1"/>
    <col min="518" max="760" width="9.109375" style="3"/>
    <col min="761" max="761" width="55.44140625" style="3" customWidth="1"/>
    <col min="762" max="762" width="31.6640625" style="3" customWidth="1"/>
    <col min="763" max="765" width="0" style="3" hidden="1" customWidth="1"/>
    <col min="766" max="766" width="11.6640625" style="3" customWidth="1"/>
    <col min="767" max="772" width="0" style="3" hidden="1" customWidth="1"/>
    <col min="773" max="773" width="11" style="3" bestFit="1" customWidth="1"/>
    <col min="774" max="1016" width="9.109375" style="3"/>
    <col min="1017" max="1017" width="55.44140625" style="3" customWidth="1"/>
    <col min="1018" max="1018" width="31.6640625" style="3" customWidth="1"/>
    <col min="1019" max="1021" width="0" style="3" hidden="1" customWidth="1"/>
    <col min="1022" max="1022" width="11.6640625" style="3" customWidth="1"/>
    <col min="1023" max="1028" width="0" style="3" hidden="1" customWidth="1"/>
    <col min="1029" max="1029" width="11" style="3" bestFit="1" customWidth="1"/>
    <col min="1030" max="1272" width="9.109375" style="3"/>
    <col min="1273" max="1273" width="55.44140625" style="3" customWidth="1"/>
    <col min="1274" max="1274" width="31.6640625" style="3" customWidth="1"/>
    <col min="1275" max="1277" width="0" style="3" hidden="1" customWidth="1"/>
    <col min="1278" max="1278" width="11.6640625" style="3" customWidth="1"/>
    <col min="1279" max="1284" width="0" style="3" hidden="1" customWidth="1"/>
    <col min="1285" max="1285" width="11" style="3" bestFit="1" customWidth="1"/>
    <col min="1286" max="1528" width="9.109375" style="3"/>
    <col min="1529" max="1529" width="55.44140625" style="3" customWidth="1"/>
    <col min="1530" max="1530" width="31.6640625" style="3" customWidth="1"/>
    <col min="1531" max="1533" width="0" style="3" hidden="1" customWidth="1"/>
    <col min="1534" max="1534" width="11.6640625" style="3" customWidth="1"/>
    <col min="1535" max="1540" width="0" style="3" hidden="1" customWidth="1"/>
    <col min="1541" max="1541" width="11" style="3" bestFit="1" customWidth="1"/>
    <col min="1542" max="1784" width="9.109375" style="3"/>
    <col min="1785" max="1785" width="55.44140625" style="3" customWidth="1"/>
    <col min="1786" max="1786" width="31.6640625" style="3" customWidth="1"/>
    <col min="1787" max="1789" width="0" style="3" hidden="1" customWidth="1"/>
    <col min="1790" max="1790" width="11.6640625" style="3" customWidth="1"/>
    <col min="1791" max="1796" width="0" style="3" hidden="1" customWidth="1"/>
    <col min="1797" max="1797" width="11" style="3" bestFit="1" customWidth="1"/>
    <col min="1798" max="2040" width="9.109375" style="3"/>
    <col min="2041" max="2041" width="55.44140625" style="3" customWidth="1"/>
    <col min="2042" max="2042" width="31.6640625" style="3" customWidth="1"/>
    <col min="2043" max="2045" width="0" style="3" hidden="1" customWidth="1"/>
    <col min="2046" max="2046" width="11.6640625" style="3" customWidth="1"/>
    <col min="2047" max="2052" width="0" style="3" hidden="1" customWidth="1"/>
    <col min="2053" max="2053" width="11" style="3" bestFit="1" customWidth="1"/>
    <col min="2054" max="2296" width="9.109375" style="3"/>
    <col min="2297" max="2297" width="55.44140625" style="3" customWidth="1"/>
    <col min="2298" max="2298" width="31.6640625" style="3" customWidth="1"/>
    <col min="2299" max="2301" width="0" style="3" hidden="1" customWidth="1"/>
    <col min="2302" max="2302" width="11.6640625" style="3" customWidth="1"/>
    <col min="2303" max="2308" width="0" style="3" hidden="1" customWidth="1"/>
    <col min="2309" max="2309" width="11" style="3" bestFit="1" customWidth="1"/>
    <col min="2310" max="2552" width="9.109375" style="3"/>
    <col min="2553" max="2553" width="55.44140625" style="3" customWidth="1"/>
    <col min="2554" max="2554" width="31.6640625" style="3" customWidth="1"/>
    <col min="2555" max="2557" width="0" style="3" hidden="1" customWidth="1"/>
    <col min="2558" max="2558" width="11.6640625" style="3" customWidth="1"/>
    <col min="2559" max="2564" width="0" style="3" hidden="1" customWidth="1"/>
    <col min="2565" max="2565" width="11" style="3" bestFit="1" customWidth="1"/>
    <col min="2566" max="2808" width="9.109375" style="3"/>
    <col min="2809" max="2809" width="55.44140625" style="3" customWidth="1"/>
    <col min="2810" max="2810" width="31.6640625" style="3" customWidth="1"/>
    <col min="2811" max="2813" width="0" style="3" hidden="1" customWidth="1"/>
    <col min="2814" max="2814" width="11.6640625" style="3" customWidth="1"/>
    <col min="2815" max="2820" width="0" style="3" hidden="1" customWidth="1"/>
    <col min="2821" max="2821" width="11" style="3" bestFit="1" customWidth="1"/>
    <col min="2822" max="3064" width="9.109375" style="3"/>
    <col min="3065" max="3065" width="55.44140625" style="3" customWidth="1"/>
    <col min="3066" max="3066" width="31.6640625" style="3" customWidth="1"/>
    <col min="3067" max="3069" width="0" style="3" hidden="1" customWidth="1"/>
    <col min="3070" max="3070" width="11.6640625" style="3" customWidth="1"/>
    <col min="3071" max="3076" width="0" style="3" hidden="1" customWidth="1"/>
    <col min="3077" max="3077" width="11" style="3" bestFit="1" customWidth="1"/>
    <col min="3078" max="3320" width="9.109375" style="3"/>
    <col min="3321" max="3321" width="55.44140625" style="3" customWidth="1"/>
    <col min="3322" max="3322" width="31.6640625" style="3" customWidth="1"/>
    <col min="3323" max="3325" width="0" style="3" hidden="1" customWidth="1"/>
    <col min="3326" max="3326" width="11.6640625" style="3" customWidth="1"/>
    <col min="3327" max="3332" width="0" style="3" hidden="1" customWidth="1"/>
    <col min="3333" max="3333" width="11" style="3" bestFit="1" customWidth="1"/>
    <col min="3334" max="3576" width="9.109375" style="3"/>
    <col min="3577" max="3577" width="55.44140625" style="3" customWidth="1"/>
    <col min="3578" max="3578" width="31.6640625" style="3" customWidth="1"/>
    <col min="3579" max="3581" width="0" style="3" hidden="1" customWidth="1"/>
    <col min="3582" max="3582" width="11.6640625" style="3" customWidth="1"/>
    <col min="3583" max="3588" width="0" style="3" hidden="1" customWidth="1"/>
    <col min="3589" max="3589" width="11" style="3" bestFit="1" customWidth="1"/>
    <col min="3590" max="3832" width="9.109375" style="3"/>
    <col min="3833" max="3833" width="55.44140625" style="3" customWidth="1"/>
    <col min="3834" max="3834" width="31.6640625" style="3" customWidth="1"/>
    <col min="3835" max="3837" width="0" style="3" hidden="1" customWidth="1"/>
    <col min="3838" max="3838" width="11.6640625" style="3" customWidth="1"/>
    <col min="3839" max="3844" width="0" style="3" hidden="1" customWidth="1"/>
    <col min="3845" max="3845" width="11" style="3" bestFit="1" customWidth="1"/>
    <col min="3846" max="4088" width="9.109375" style="3"/>
    <col min="4089" max="4089" width="55.44140625" style="3" customWidth="1"/>
    <col min="4090" max="4090" width="31.6640625" style="3" customWidth="1"/>
    <col min="4091" max="4093" width="0" style="3" hidden="1" customWidth="1"/>
    <col min="4094" max="4094" width="11.6640625" style="3" customWidth="1"/>
    <col min="4095" max="4100" width="0" style="3" hidden="1" customWidth="1"/>
    <col min="4101" max="4101" width="11" style="3" bestFit="1" customWidth="1"/>
    <col min="4102" max="4344" width="9.109375" style="3"/>
    <col min="4345" max="4345" width="55.44140625" style="3" customWidth="1"/>
    <col min="4346" max="4346" width="31.6640625" style="3" customWidth="1"/>
    <col min="4347" max="4349" width="0" style="3" hidden="1" customWidth="1"/>
    <col min="4350" max="4350" width="11.6640625" style="3" customWidth="1"/>
    <col min="4351" max="4356" width="0" style="3" hidden="1" customWidth="1"/>
    <col min="4357" max="4357" width="11" style="3" bestFit="1" customWidth="1"/>
    <col min="4358" max="4600" width="9.109375" style="3"/>
    <col min="4601" max="4601" width="55.44140625" style="3" customWidth="1"/>
    <col min="4602" max="4602" width="31.6640625" style="3" customWidth="1"/>
    <col min="4603" max="4605" width="0" style="3" hidden="1" customWidth="1"/>
    <col min="4606" max="4606" width="11.6640625" style="3" customWidth="1"/>
    <col min="4607" max="4612" width="0" style="3" hidden="1" customWidth="1"/>
    <col min="4613" max="4613" width="11" style="3" bestFit="1" customWidth="1"/>
    <col min="4614" max="4856" width="9.109375" style="3"/>
    <col min="4857" max="4857" width="55.44140625" style="3" customWidth="1"/>
    <col min="4858" max="4858" width="31.6640625" style="3" customWidth="1"/>
    <col min="4859" max="4861" width="0" style="3" hidden="1" customWidth="1"/>
    <col min="4862" max="4862" width="11.6640625" style="3" customWidth="1"/>
    <col min="4863" max="4868" width="0" style="3" hidden="1" customWidth="1"/>
    <col min="4869" max="4869" width="11" style="3" bestFit="1" customWidth="1"/>
    <col min="4870" max="5112" width="9.109375" style="3"/>
    <col min="5113" max="5113" width="55.44140625" style="3" customWidth="1"/>
    <col min="5114" max="5114" width="31.6640625" style="3" customWidth="1"/>
    <col min="5115" max="5117" width="0" style="3" hidden="1" customWidth="1"/>
    <col min="5118" max="5118" width="11.6640625" style="3" customWidth="1"/>
    <col min="5119" max="5124" width="0" style="3" hidden="1" customWidth="1"/>
    <col min="5125" max="5125" width="11" style="3" bestFit="1" customWidth="1"/>
    <col min="5126" max="5368" width="9.109375" style="3"/>
    <col min="5369" max="5369" width="55.44140625" style="3" customWidth="1"/>
    <col min="5370" max="5370" width="31.6640625" style="3" customWidth="1"/>
    <col min="5371" max="5373" width="0" style="3" hidden="1" customWidth="1"/>
    <col min="5374" max="5374" width="11.6640625" style="3" customWidth="1"/>
    <col min="5375" max="5380" width="0" style="3" hidden="1" customWidth="1"/>
    <col min="5381" max="5381" width="11" style="3" bestFit="1" customWidth="1"/>
    <col min="5382" max="5624" width="9.109375" style="3"/>
    <col min="5625" max="5625" width="55.44140625" style="3" customWidth="1"/>
    <col min="5626" max="5626" width="31.6640625" style="3" customWidth="1"/>
    <col min="5627" max="5629" width="0" style="3" hidden="1" customWidth="1"/>
    <col min="5630" max="5630" width="11.6640625" style="3" customWidth="1"/>
    <col min="5631" max="5636" width="0" style="3" hidden="1" customWidth="1"/>
    <col min="5637" max="5637" width="11" style="3" bestFit="1" customWidth="1"/>
    <col min="5638" max="5880" width="9.109375" style="3"/>
    <col min="5881" max="5881" width="55.44140625" style="3" customWidth="1"/>
    <col min="5882" max="5882" width="31.6640625" style="3" customWidth="1"/>
    <col min="5883" max="5885" width="0" style="3" hidden="1" customWidth="1"/>
    <col min="5886" max="5886" width="11.6640625" style="3" customWidth="1"/>
    <col min="5887" max="5892" width="0" style="3" hidden="1" customWidth="1"/>
    <col min="5893" max="5893" width="11" style="3" bestFit="1" customWidth="1"/>
    <col min="5894" max="6136" width="9.109375" style="3"/>
    <col min="6137" max="6137" width="55.44140625" style="3" customWidth="1"/>
    <col min="6138" max="6138" width="31.6640625" style="3" customWidth="1"/>
    <col min="6139" max="6141" width="0" style="3" hidden="1" customWidth="1"/>
    <col min="6142" max="6142" width="11.6640625" style="3" customWidth="1"/>
    <col min="6143" max="6148" width="0" style="3" hidden="1" customWidth="1"/>
    <col min="6149" max="6149" width="11" style="3" bestFit="1" customWidth="1"/>
    <col min="6150" max="6392" width="9.109375" style="3"/>
    <col min="6393" max="6393" width="55.44140625" style="3" customWidth="1"/>
    <col min="6394" max="6394" width="31.6640625" style="3" customWidth="1"/>
    <col min="6395" max="6397" width="0" style="3" hidden="1" customWidth="1"/>
    <col min="6398" max="6398" width="11.6640625" style="3" customWidth="1"/>
    <col min="6399" max="6404" width="0" style="3" hidden="1" customWidth="1"/>
    <col min="6405" max="6405" width="11" style="3" bestFit="1" customWidth="1"/>
    <col min="6406" max="6648" width="9.109375" style="3"/>
    <col min="6649" max="6649" width="55.44140625" style="3" customWidth="1"/>
    <col min="6650" max="6650" width="31.6640625" style="3" customWidth="1"/>
    <col min="6651" max="6653" width="0" style="3" hidden="1" customWidth="1"/>
    <col min="6654" max="6654" width="11.6640625" style="3" customWidth="1"/>
    <col min="6655" max="6660" width="0" style="3" hidden="1" customWidth="1"/>
    <col min="6661" max="6661" width="11" style="3" bestFit="1" customWidth="1"/>
    <col min="6662" max="6904" width="9.109375" style="3"/>
    <col min="6905" max="6905" width="55.44140625" style="3" customWidth="1"/>
    <col min="6906" max="6906" width="31.6640625" style="3" customWidth="1"/>
    <col min="6907" max="6909" width="0" style="3" hidden="1" customWidth="1"/>
    <col min="6910" max="6910" width="11.6640625" style="3" customWidth="1"/>
    <col min="6911" max="6916" width="0" style="3" hidden="1" customWidth="1"/>
    <col min="6917" max="6917" width="11" style="3" bestFit="1" customWidth="1"/>
    <col min="6918" max="7160" width="9.109375" style="3"/>
    <col min="7161" max="7161" width="55.44140625" style="3" customWidth="1"/>
    <col min="7162" max="7162" width="31.6640625" style="3" customWidth="1"/>
    <col min="7163" max="7165" width="0" style="3" hidden="1" customWidth="1"/>
    <col min="7166" max="7166" width="11.6640625" style="3" customWidth="1"/>
    <col min="7167" max="7172" width="0" style="3" hidden="1" customWidth="1"/>
    <col min="7173" max="7173" width="11" style="3" bestFit="1" customWidth="1"/>
    <col min="7174" max="7416" width="9.109375" style="3"/>
    <col min="7417" max="7417" width="55.44140625" style="3" customWidth="1"/>
    <col min="7418" max="7418" width="31.6640625" style="3" customWidth="1"/>
    <col min="7419" max="7421" width="0" style="3" hidden="1" customWidth="1"/>
    <col min="7422" max="7422" width="11.6640625" style="3" customWidth="1"/>
    <col min="7423" max="7428" width="0" style="3" hidden="1" customWidth="1"/>
    <col min="7429" max="7429" width="11" style="3" bestFit="1" customWidth="1"/>
    <col min="7430" max="7672" width="9.109375" style="3"/>
    <col min="7673" max="7673" width="55.44140625" style="3" customWidth="1"/>
    <col min="7674" max="7674" width="31.6640625" style="3" customWidth="1"/>
    <col min="7675" max="7677" width="0" style="3" hidden="1" customWidth="1"/>
    <col min="7678" max="7678" width="11.6640625" style="3" customWidth="1"/>
    <col min="7679" max="7684" width="0" style="3" hidden="1" customWidth="1"/>
    <col min="7685" max="7685" width="11" style="3" bestFit="1" customWidth="1"/>
    <col min="7686" max="7928" width="9.109375" style="3"/>
    <col min="7929" max="7929" width="55.44140625" style="3" customWidth="1"/>
    <col min="7930" max="7930" width="31.6640625" style="3" customWidth="1"/>
    <col min="7931" max="7933" width="0" style="3" hidden="1" customWidth="1"/>
    <col min="7934" max="7934" width="11.6640625" style="3" customWidth="1"/>
    <col min="7935" max="7940" width="0" style="3" hidden="1" customWidth="1"/>
    <col min="7941" max="7941" width="11" style="3" bestFit="1" customWidth="1"/>
    <col min="7942" max="8184" width="9.109375" style="3"/>
    <col min="8185" max="8185" width="55.44140625" style="3" customWidth="1"/>
    <col min="8186" max="8186" width="31.6640625" style="3" customWidth="1"/>
    <col min="8187" max="8189" width="0" style="3" hidden="1" customWidth="1"/>
    <col min="8190" max="8190" width="11.6640625" style="3" customWidth="1"/>
    <col min="8191" max="8196" width="0" style="3" hidden="1" customWidth="1"/>
    <col min="8197" max="8197" width="11" style="3" bestFit="1" customWidth="1"/>
    <col min="8198" max="8440" width="9.109375" style="3"/>
    <col min="8441" max="8441" width="55.44140625" style="3" customWidth="1"/>
    <col min="8442" max="8442" width="31.6640625" style="3" customWidth="1"/>
    <col min="8443" max="8445" width="0" style="3" hidden="1" customWidth="1"/>
    <col min="8446" max="8446" width="11.6640625" style="3" customWidth="1"/>
    <col min="8447" max="8452" width="0" style="3" hidden="1" customWidth="1"/>
    <col min="8453" max="8453" width="11" style="3" bestFit="1" customWidth="1"/>
    <col min="8454" max="8696" width="9.109375" style="3"/>
    <col min="8697" max="8697" width="55.44140625" style="3" customWidth="1"/>
    <col min="8698" max="8698" width="31.6640625" style="3" customWidth="1"/>
    <col min="8699" max="8701" width="0" style="3" hidden="1" customWidth="1"/>
    <col min="8702" max="8702" width="11.6640625" style="3" customWidth="1"/>
    <col min="8703" max="8708" width="0" style="3" hidden="1" customWidth="1"/>
    <col min="8709" max="8709" width="11" style="3" bestFit="1" customWidth="1"/>
    <col min="8710" max="8952" width="9.109375" style="3"/>
    <col min="8953" max="8953" width="55.44140625" style="3" customWidth="1"/>
    <col min="8954" max="8954" width="31.6640625" style="3" customWidth="1"/>
    <col min="8955" max="8957" width="0" style="3" hidden="1" customWidth="1"/>
    <col min="8958" max="8958" width="11.6640625" style="3" customWidth="1"/>
    <col min="8959" max="8964" width="0" style="3" hidden="1" customWidth="1"/>
    <col min="8965" max="8965" width="11" style="3" bestFit="1" customWidth="1"/>
    <col min="8966" max="9208" width="9.109375" style="3"/>
    <col min="9209" max="9209" width="55.44140625" style="3" customWidth="1"/>
    <col min="9210" max="9210" width="31.6640625" style="3" customWidth="1"/>
    <col min="9211" max="9213" width="0" style="3" hidden="1" customWidth="1"/>
    <col min="9214" max="9214" width="11.6640625" style="3" customWidth="1"/>
    <col min="9215" max="9220" width="0" style="3" hidden="1" customWidth="1"/>
    <col min="9221" max="9221" width="11" style="3" bestFit="1" customWidth="1"/>
    <col min="9222" max="9464" width="9.109375" style="3"/>
    <col min="9465" max="9465" width="55.44140625" style="3" customWidth="1"/>
    <col min="9466" max="9466" width="31.6640625" style="3" customWidth="1"/>
    <col min="9467" max="9469" width="0" style="3" hidden="1" customWidth="1"/>
    <col min="9470" max="9470" width="11.6640625" style="3" customWidth="1"/>
    <col min="9471" max="9476" width="0" style="3" hidden="1" customWidth="1"/>
    <col min="9477" max="9477" width="11" style="3" bestFit="1" customWidth="1"/>
    <col min="9478" max="9720" width="9.109375" style="3"/>
    <col min="9721" max="9721" width="55.44140625" style="3" customWidth="1"/>
    <col min="9722" max="9722" width="31.6640625" style="3" customWidth="1"/>
    <col min="9723" max="9725" width="0" style="3" hidden="1" customWidth="1"/>
    <col min="9726" max="9726" width="11.6640625" style="3" customWidth="1"/>
    <col min="9727" max="9732" width="0" style="3" hidden="1" customWidth="1"/>
    <col min="9733" max="9733" width="11" style="3" bestFit="1" customWidth="1"/>
    <col min="9734" max="9976" width="9.109375" style="3"/>
    <col min="9977" max="9977" width="55.44140625" style="3" customWidth="1"/>
    <col min="9978" max="9978" width="31.6640625" style="3" customWidth="1"/>
    <col min="9979" max="9981" width="0" style="3" hidden="1" customWidth="1"/>
    <col min="9982" max="9982" width="11.6640625" style="3" customWidth="1"/>
    <col min="9983" max="9988" width="0" style="3" hidden="1" customWidth="1"/>
    <col min="9989" max="9989" width="11" style="3" bestFit="1" customWidth="1"/>
    <col min="9990" max="10232" width="9.109375" style="3"/>
    <col min="10233" max="10233" width="55.44140625" style="3" customWidth="1"/>
    <col min="10234" max="10234" width="31.6640625" style="3" customWidth="1"/>
    <col min="10235" max="10237" width="0" style="3" hidden="1" customWidth="1"/>
    <col min="10238" max="10238" width="11.6640625" style="3" customWidth="1"/>
    <col min="10239" max="10244" width="0" style="3" hidden="1" customWidth="1"/>
    <col min="10245" max="10245" width="11" style="3" bestFit="1" customWidth="1"/>
    <col min="10246" max="10488" width="9.109375" style="3"/>
    <col min="10489" max="10489" width="55.44140625" style="3" customWidth="1"/>
    <col min="10490" max="10490" width="31.6640625" style="3" customWidth="1"/>
    <col min="10491" max="10493" width="0" style="3" hidden="1" customWidth="1"/>
    <col min="10494" max="10494" width="11.6640625" style="3" customWidth="1"/>
    <col min="10495" max="10500" width="0" style="3" hidden="1" customWidth="1"/>
    <col min="10501" max="10501" width="11" style="3" bestFit="1" customWidth="1"/>
    <col min="10502" max="10744" width="9.109375" style="3"/>
    <col min="10745" max="10745" width="55.44140625" style="3" customWidth="1"/>
    <col min="10746" max="10746" width="31.6640625" style="3" customWidth="1"/>
    <col min="10747" max="10749" width="0" style="3" hidden="1" customWidth="1"/>
    <col min="10750" max="10750" width="11.6640625" style="3" customWidth="1"/>
    <col min="10751" max="10756" width="0" style="3" hidden="1" customWidth="1"/>
    <col min="10757" max="10757" width="11" style="3" bestFit="1" customWidth="1"/>
    <col min="10758" max="11000" width="9.109375" style="3"/>
    <col min="11001" max="11001" width="55.44140625" style="3" customWidth="1"/>
    <col min="11002" max="11002" width="31.6640625" style="3" customWidth="1"/>
    <col min="11003" max="11005" width="0" style="3" hidden="1" customWidth="1"/>
    <col min="11006" max="11006" width="11.6640625" style="3" customWidth="1"/>
    <col min="11007" max="11012" width="0" style="3" hidden="1" customWidth="1"/>
    <col min="11013" max="11013" width="11" style="3" bestFit="1" customWidth="1"/>
    <col min="11014" max="11256" width="9.109375" style="3"/>
    <col min="11257" max="11257" width="55.44140625" style="3" customWidth="1"/>
    <col min="11258" max="11258" width="31.6640625" style="3" customWidth="1"/>
    <col min="11259" max="11261" width="0" style="3" hidden="1" customWidth="1"/>
    <col min="11262" max="11262" width="11.6640625" style="3" customWidth="1"/>
    <col min="11263" max="11268" width="0" style="3" hidden="1" customWidth="1"/>
    <col min="11269" max="11269" width="11" style="3" bestFit="1" customWidth="1"/>
    <col min="11270" max="11512" width="9.109375" style="3"/>
    <col min="11513" max="11513" width="55.44140625" style="3" customWidth="1"/>
    <col min="11514" max="11514" width="31.6640625" style="3" customWidth="1"/>
    <col min="11515" max="11517" width="0" style="3" hidden="1" customWidth="1"/>
    <col min="11518" max="11518" width="11.6640625" style="3" customWidth="1"/>
    <col min="11519" max="11524" width="0" style="3" hidden="1" customWidth="1"/>
    <col min="11525" max="11525" width="11" style="3" bestFit="1" customWidth="1"/>
    <col min="11526" max="11768" width="9.109375" style="3"/>
    <col min="11769" max="11769" width="55.44140625" style="3" customWidth="1"/>
    <col min="11770" max="11770" width="31.6640625" style="3" customWidth="1"/>
    <col min="11771" max="11773" width="0" style="3" hidden="1" customWidth="1"/>
    <col min="11774" max="11774" width="11.6640625" style="3" customWidth="1"/>
    <col min="11775" max="11780" width="0" style="3" hidden="1" customWidth="1"/>
    <col min="11781" max="11781" width="11" style="3" bestFit="1" customWidth="1"/>
    <col min="11782" max="12024" width="9.109375" style="3"/>
    <col min="12025" max="12025" width="55.44140625" style="3" customWidth="1"/>
    <col min="12026" max="12026" width="31.6640625" style="3" customWidth="1"/>
    <col min="12027" max="12029" width="0" style="3" hidden="1" customWidth="1"/>
    <col min="12030" max="12030" width="11.6640625" style="3" customWidth="1"/>
    <col min="12031" max="12036" width="0" style="3" hidden="1" customWidth="1"/>
    <col min="12037" max="12037" width="11" style="3" bestFit="1" customWidth="1"/>
    <col min="12038" max="12280" width="9.109375" style="3"/>
    <col min="12281" max="12281" width="55.44140625" style="3" customWidth="1"/>
    <col min="12282" max="12282" width="31.6640625" style="3" customWidth="1"/>
    <col min="12283" max="12285" width="0" style="3" hidden="1" customWidth="1"/>
    <col min="12286" max="12286" width="11.6640625" style="3" customWidth="1"/>
    <col min="12287" max="12292" width="0" style="3" hidden="1" customWidth="1"/>
    <col min="12293" max="12293" width="11" style="3" bestFit="1" customWidth="1"/>
    <col min="12294" max="12536" width="9.109375" style="3"/>
    <col min="12537" max="12537" width="55.44140625" style="3" customWidth="1"/>
    <col min="12538" max="12538" width="31.6640625" style="3" customWidth="1"/>
    <col min="12539" max="12541" width="0" style="3" hidden="1" customWidth="1"/>
    <col min="12542" max="12542" width="11.6640625" style="3" customWidth="1"/>
    <col min="12543" max="12548" width="0" style="3" hidden="1" customWidth="1"/>
    <col min="12549" max="12549" width="11" style="3" bestFit="1" customWidth="1"/>
    <col min="12550" max="12792" width="9.109375" style="3"/>
    <col min="12793" max="12793" width="55.44140625" style="3" customWidth="1"/>
    <col min="12794" max="12794" width="31.6640625" style="3" customWidth="1"/>
    <col min="12795" max="12797" width="0" style="3" hidden="1" customWidth="1"/>
    <col min="12798" max="12798" width="11.6640625" style="3" customWidth="1"/>
    <col min="12799" max="12804" width="0" style="3" hidden="1" customWidth="1"/>
    <col min="12805" max="12805" width="11" style="3" bestFit="1" customWidth="1"/>
    <col min="12806" max="13048" width="9.109375" style="3"/>
    <col min="13049" max="13049" width="55.44140625" style="3" customWidth="1"/>
    <col min="13050" max="13050" width="31.6640625" style="3" customWidth="1"/>
    <col min="13051" max="13053" width="0" style="3" hidden="1" customWidth="1"/>
    <col min="13054" max="13054" width="11.6640625" style="3" customWidth="1"/>
    <col min="13055" max="13060" width="0" style="3" hidden="1" customWidth="1"/>
    <col min="13061" max="13061" width="11" style="3" bestFit="1" customWidth="1"/>
    <col min="13062" max="13304" width="9.109375" style="3"/>
    <col min="13305" max="13305" width="55.44140625" style="3" customWidth="1"/>
    <col min="13306" max="13306" width="31.6640625" style="3" customWidth="1"/>
    <col min="13307" max="13309" width="0" style="3" hidden="1" customWidth="1"/>
    <col min="13310" max="13310" width="11.6640625" style="3" customWidth="1"/>
    <col min="13311" max="13316" width="0" style="3" hidden="1" customWidth="1"/>
    <col min="13317" max="13317" width="11" style="3" bestFit="1" customWidth="1"/>
    <col min="13318" max="13560" width="9.109375" style="3"/>
    <col min="13561" max="13561" width="55.44140625" style="3" customWidth="1"/>
    <col min="13562" max="13562" width="31.6640625" style="3" customWidth="1"/>
    <col min="13563" max="13565" width="0" style="3" hidden="1" customWidth="1"/>
    <col min="13566" max="13566" width="11.6640625" style="3" customWidth="1"/>
    <col min="13567" max="13572" width="0" style="3" hidden="1" customWidth="1"/>
    <col min="13573" max="13573" width="11" style="3" bestFit="1" customWidth="1"/>
    <col min="13574" max="13816" width="9.109375" style="3"/>
    <col min="13817" max="13817" width="55.44140625" style="3" customWidth="1"/>
    <col min="13818" max="13818" width="31.6640625" style="3" customWidth="1"/>
    <col min="13819" max="13821" width="0" style="3" hidden="1" customWidth="1"/>
    <col min="13822" max="13822" width="11.6640625" style="3" customWidth="1"/>
    <col min="13823" max="13828" width="0" style="3" hidden="1" customWidth="1"/>
    <col min="13829" max="13829" width="11" style="3" bestFit="1" customWidth="1"/>
    <col min="13830" max="14072" width="9.109375" style="3"/>
    <col min="14073" max="14073" width="55.44140625" style="3" customWidth="1"/>
    <col min="14074" max="14074" width="31.6640625" style="3" customWidth="1"/>
    <col min="14075" max="14077" width="0" style="3" hidden="1" customWidth="1"/>
    <col min="14078" max="14078" width="11.6640625" style="3" customWidth="1"/>
    <col min="14079" max="14084" width="0" style="3" hidden="1" customWidth="1"/>
    <col min="14085" max="14085" width="11" style="3" bestFit="1" customWidth="1"/>
    <col min="14086" max="14328" width="9.109375" style="3"/>
    <col min="14329" max="14329" width="55.44140625" style="3" customWidth="1"/>
    <col min="14330" max="14330" width="31.6640625" style="3" customWidth="1"/>
    <col min="14331" max="14333" width="0" style="3" hidden="1" customWidth="1"/>
    <col min="14334" max="14334" width="11.6640625" style="3" customWidth="1"/>
    <col min="14335" max="14340" width="0" style="3" hidden="1" customWidth="1"/>
    <col min="14341" max="14341" width="11" style="3" bestFit="1" customWidth="1"/>
    <col min="14342" max="14584" width="9.109375" style="3"/>
    <col min="14585" max="14585" width="55.44140625" style="3" customWidth="1"/>
    <col min="14586" max="14586" width="31.6640625" style="3" customWidth="1"/>
    <col min="14587" max="14589" width="0" style="3" hidden="1" customWidth="1"/>
    <col min="14590" max="14590" width="11.6640625" style="3" customWidth="1"/>
    <col min="14591" max="14596" width="0" style="3" hidden="1" customWidth="1"/>
    <col min="14597" max="14597" width="11" style="3" bestFit="1" customWidth="1"/>
    <col min="14598" max="14840" width="9.109375" style="3"/>
    <col min="14841" max="14841" width="55.44140625" style="3" customWidth="1"/>
    <col min="14842" max="14842" width="31.6640625" style="3" customWidth="1"/>
    <col min="14843" max="14845" width="0" style="3" hidden="1" customWidth="1"/>
    <col min="14846" max="14846" width="11.6640625" style="3" customWidth="1"/>
    <col min="14847" max="14852" width="0" style="3" hidden="1" customWidth="1"/>
    <col min="14853" max="14853" width="11" style="3" bestFit="1" customWidth="1"/>
    <col min="14854" max="15096" width="9.109375" style="3"/>
    <col min="15097" max="15097" width="55.44140625" style="3" customWidth="1"/>
    <col min="15098" max="15098" width="31.6640625" style="3" customWidth="1"/>
    <col min="15099" max="15101" width="0" style="3" hidden="1" customWidth="1"/>
    <col min="15102" max="15102" width="11.6640625" style="3" customWidth="1"/>
    <col min="15103" max="15108" width="0" style="3" hidden="1" customWidth="1"/>
    <col min="15109" max="15109" width="11" style="3" bestFit="1" customWidth="1"/>
    <col min="15110" max="15352" width="9.109375" style="3"/>
    <col min="15353" max="15353" width="55.44140625" style="3" customWidth="1"/>
    <col min="15354" max="15354" width="31.6640625" style="3" customWidth="1"/>
    <col min="15355" max="15357" width="0" style="3" hidden="1" customWidth="1"/>
    <col min="15358" max="15358" width="11.6640625" style="3" customWidth="1"/>
    <col min="15359" max="15364" width="0" style="3" hidden="1" customWidth="1"/>
    <col min="15365" max="15365" width="11" style="3" bestFit="1" customWidth="1"/>
    <col min="15366" max="15608" width="9.109375" style="3"/>
    <col min="15609" max="15609" width="55.44140625" style="3" customWidth="1"/>
    <col min="15610" max="15610" width="31.6640625" style="3" customWidth="1"/>
    <col min="15611" max="15613" width="0" style="3" hidden="1" customWidth="1"/>
    <col min="15614" max="15614" width="11.6640625" style="3" customWidth="1"/>
    <col min="15615" max="15620" width="0" style="3" hidden="1" customWidth="1"/>
    <col min="15621" max="15621" width="11" style="3" bestFit="1" customWidth="1"/>
    <col min="15622" max="15864" width="9.109375" style="3"/>
    <col min="15865" max="15865" width="55.44140625" style="3" customWidth="1"/>
    <col min="15866" max="15866" width="31.6640625" style="3" customWidth="1"/>
    <col min="15867" max="15869" width="0" style="3" hidden="1" customWidth="1"/>
    <col min="15870" max="15870" width="11.6640625" style="3" customWidth="1"/>
    <col min="15871" max="15876" width="0" style="3" hidden="1" customWidth="1"/>
    <col min="15877" max="15877" width="11" style="3" bestFit="1" customWidth="1"/>
    <col min="15878" max="16120" width="9.109375" style="3"/>
    <col min="16121" max="16121" width="55.44140625" style="3" customWidth="1"/>
    <col min="16122" max="16122" width="31.6640625" style="3" customWidth="1"/>
    <col min="16123" max="16125" width="0" style="3" hidden="1" customWidth="1"/>
    <col min="16126" max="16126" width="11.6640625" style="3" customWidth="1"/>
    <col min="16127" max="16132" width="0" style="3" hidden="1" customWidth="1"/>
    <col min="16133" max="16133" width="11" style="3" bestFit="1" customWidth="1"/>
    <col min="16134" max="16384" width="9.109375" style="3"/>
  </cols>
  <sheetData>
    <row r="1" spans="1:7" ht="38.4" customHeight="1" thickTop="1" thickBot="1" x14ac:dyDescent="0.25">
      <c r="A1" s="40" t="s">
        <v>123</v>
      </c>
      <c r="B1" s="40"/>
      <c r="C1" s="2"/>
      <c r="D1" s="2"/>
      <c r="E1" s="2"/>
      <c r="F1" s="3"/>
    </row>
    <row r="2" spans="1:7" ht="37.799999999999997" customHeight="1" thickTop="1" thickBot="1" x14ac:dyDescent="0.35">
      <c r="A2" s="32" t="s">
        <v>75</v>
      </c>
      <c r="B2" s="34" t="s">
        <v>122</v>
      </c>
      <c r="C2" s="4" t="s">
        <v>0</v>
      </c>
      <c r="D2" s="5" t="s">
        <v>1</v>
      </c>
      <c r="E2" s="6" t="s">
        <v>2</v>
      </c>
      <c r="F2" s="14" t="s">
        <v>86</v>
      </c>
      <c r="G2" s="65" t="s">
        <v>87</v>
      </c>
    </row>
    <row r="3" spans="1:7" ht="12.6" thickTop="1" x14ac:dyDescent="0.25">
      <c r="A3" s="7" t="s">
        <v>3</v>
      </c>
      <c r="B3" s="8">
        <f>SUM(B4:B6)</f>
        <v>10000000</v>
      </c>
      <c r="C3" s="9">
        <f>SUM(C4:C6)</f>
        <v>0</v>
      </c>
      <c r="D3" s="9">
        <f>SUM(D4:D6)</f>
        <v>0</v>
      </c>
      <c r="E3" s="10">
        <f>SUM(E4:E6)</f>
        <v>0</v>
      </c>
      <c r="F3" s="3"/>
    </row>
    <row r="4" spans="1:7" ht="12" x14ac:dyDescent="0.25">
      <c r="A4" s="79" t="s">
        <v>4</v>
      </c>
      <c r="B4" s="11">
        <v>2000000</v>
      </c>
      <c r="C4" s="12">
        <v>0</v>
      </c>
      <c r="D4" s="12">
        <v>0</v>
      </c>
      <c r="E4" s="13">
        <v>0</v>
      </c>
      <c r="F4" s="80" t="s">
        <v>67</v>
      </c>
    </row>
    <row r="5" spans="1:7" ht="12" x14ac:dyDescent="0.25">
      <c r="A5" s="79" t="s">
        <v>5</v>
      </c>
      <c r="B5" s="11">
        <v>7000000</v>
      </c>
      <c r="C5" s="12">
        <v>0</v>
      </c>
      <c r="D5" s="12">
        <v>0</v>
      </c>
      <c r="E5" s="13">
        <v>0</v>
      </c>
      <c r="F5" s="80" t="s">
        <v>68</v>
      </c>
    </row>
    <row r="6" spans="1:7" ht="12" thickBot="1" x14ac:dyDescent="0.25">
      <c r="A6" s="79" t="s">
        <v>6</v>
      </c>
      <c r="B6" s="11">
        <v>1000000</v>
      </c>
      <c r="C6" s="12">
        <v>0</v>
      </c>
      <c r="D6" s="12">
        <v>0</v>
      </c>
      <c r="E6" s="13">
        <v>0</v>
      </c>
      <c r="F6" s="81" t="s">
        <v>69</v>
      </c>
    </row>
    <row r="7" spans="1:7" ht="12" hidden="1" customHeight="1" x14ac:dyDescent="0.25">
      <c r="A7" s="82" t="s">
        <v>7</v>
      </c>
      <c r="B7" s="8">
        <f>SUM(B8:B10)</f>
        <v>0</v>
      </c>
      <c r="C7" s="83">
        <f>SUM(C8:C10)</f>
        <v>0</v>
      </c>
      <c r="D7" s="83">
        <f>SUM(D8:D10)</f>
        <v>0</v>
      </c>
      <c r="E7" s="84">
        <f>SUM(E8:E10)</f>
        <v>0</v>
      </c>
      <c r="F7" s="81"/>
    </row>
    <row r="8" spans="1:7" ht="11.4" hidden="1" customHeight="1" x14ac:dyDescent="0.2">
      <c r="A8" s="79" t="s">
        <v>8</v>
      </c>
      <c r="B8" s="11">
        <v>0</v>
      </c>
      <c r="C8" s="12">
        <v>0</v>
      </c>
      <c r="D8" s="12">
        <v>0</v>
      </c>
      <c r="E8" s="13">
        <v>0</v>
      </c>
      <c r="F8" s="81"/>
    </row>
    <row r="9" spans="1:7" ht="11.4" hidden="1" customHeight="1" x14ac:dyDescent="0.2">
      <c r="A9" s="79" t="s">
        <v>9</v>
      </c>
      <c r="B9" s="11">
        <v>0</v>
      </c>
      <c r="C9" s="12">
        <v>0</v>
      </c>
      <c r="D9" s="12">
        <v>0</v>
      </c>
      <c r="E9" s="13">
        <v>0</v>
      </c>
      <c r="F9" s="81"/>
    </row>
    <row r="10" spans="1:7" ht="11.4" hidden="1" customHeight="1" x14ac:dyDescent="0.2">
      <c r="A10" s="79" t="s">
        <v>10</v>
      </c>
      <c r="B10" s="11">
        <v>0</v>
      </c>
      <c r="C10" s="12">
        <v>0</v>
      </c>
      <c r="D10" s="12">
        <v>0</v>
      </c>
      <c r="E10" s="13">
        <v>0</v>
      </c>
      <c r="F10" s="81"/>
    </row>
    <row r="11" spans="1:7" ht="12" hidden="1" customHeight="1" x14ac:dyDescent="0.25">
      <c r="A11" s="82" t="s">
        <v>11</v>
      </c>
      <c r="B11" s="8">
        <f>B3-B7</f>
        <v>10000000</v>
      </c>
      <c r="C11" s="83">
        <f>C3-C7</f>
        <v>0</v>
      </c>
      <c r="D11" s="83">
        <f>D3-D7</f>
        <v>0</v>
      </c>
      <c r="E11" s="84">
        <f>E3-E7</f>
        <v>0</v>
      </c>
      <c r="F11" s="81"/>
    </row>
    <row r="12" spans="1:7" ht="12" hidden="1" customHeight="1" x14ac:dyDescent="0.25">
      <c r="A12" s="82" t="s">
        <v>12</v>
      </c>
      <c r="B12" s="8">
        <f>SUM(B13:B16)</f>
        <v>0</v>
      </c>
      <c r="C12" s="83">
        <f>SUM(C13:C16)</f>
        <v>0</v>
      </c>
      <c r="D12" s="83">
        <f>SUM(D13:D16)</f>
        <v>0</v>
      </c>
      <c r="E12" s="84">
        <f>SUM(E13:E16)</f>
        <v>0</v>
      </c>
      <c r="F12" s="81"/>
    </row>
    <row r="13" spans="1:7" ht="11.4" hidden="1" customHeight="1" x14ac:dyDescent="0.2">
      <c r="A13" s="79" t="s">
        <v>13</v>
      </c>
      <c r="B13" s="11">
        <v>0</v>
      </c>
      <c r="C13" s="12">
        <v>0</v>
      </c>
      <c r="D13" s="12">
        <v>0</v>
      </c>
      <c r="E13" s="13">
        <v>0</v>
      </c>
      <c r="F13" s="81"/>
    </row>
    <row r="14" spans="1:7" ht="11.4" hidden="1" customHeight="1" x14ac:dyDescent="0.2">
      <c r="A14" s="79" t="s">
        <v>14</v>
      </c>
      <c r="B14" s="11"/>
      <c r="C14" s="12">
        <v>0</v>
      </c>
      <c r="D14" s="12">
        <v>0</v>
      </c>
      <c r="E14" s="13">
        <v>0</v>
      </c>
      <c r="F14" s="81"/>
    </row>
    <row r="15" spans="1:7" ht="11.4" hidden="1" customHeight="1" x14ac:dyDescent="0.2">
      <c r="A15" s="79" t="s">
        <v>15</v>
      </c>
      <c r="B15" s="11">
        <v>0</v>
      </c>
      <c r="C15" s="12">
        <v>0</v>
      </c>
      <c r="D15" s="12">
        <v>0</v>
      </c>
      <c r="E15" s="13">
        <v>0</v>
      </c>
      <c r="F15" s="81"/>
    </row>
    <row r="16" spans="1:7" ht="11.4" hidden="1" customHeight="1" x14ac:dyDescent="0.2">
      <c r="A16" s="79" t="s">
        <v>16</v>
      </c>
      <c r="B16" s="11">
        <v>0</v>
      </c>
      <c r="C16" s="12">
        <v>0</v>
      </c>
      <c r="D16" s="12">
        <v>0</v>
      </c>
      <c r="E16" s="13">
        <v>0</v>
      </c>
      <c r="F16" s="81"/>
    </row>
    <row r="17" spans="1:6" ht="15.6" hidden="1" customHeight="1" x14ac:dyDescent="0.3">
      <c r="A17" s="85" t="s">
        <v>17</v>
      </c>
      <c r="B17" s="86">
        <f>(B3-B7)-B12</f>
        <v>10000000</v>
      </c>
      <c r="C17" s="87">
        <f>(C3-C7)-C12</f>
        <v>0</v>
      </c>
      <c r="D17" s="87">
        <f>(D3-D7)-D12</f>
        <v>0</v>
      </c>
      <c r="E17" s="88">
        <f>(E3-E7)-E12</f>
        <v>0</v>
      </c>
      <c r="F17" s="81"/>
    </row>
    <row r="18" spans="1:6" ht="12" hidden="1" customHeight="1" x14ac:dyDescent="0.25">
      <c r="A18" s="82" t="s">
        <v>18</v>
      </c>
      <c r="B18" s="8">
        <f>SUM(B19:B21)</f>
        <v>0</v>
      </c>
      <c r="C18" s="83">
        <f>SUM(C19:C21)</f>
        <v>0</v>
      </c>
      <c r="D18" s="83">
        <f>SUM(D19:D21)</f>
        <v>0</v>
      </c>
      <c r="E18" s="84">
        <f>SUM(E19:E21)</f>
        <v>0</v>
      </c>
      <c r="F18" s="81"/>
    </row>
    <row r="19" spans="1:6" ht="11.4" hidden="1" customHeight="1" x14ac:dyDescent="0.2">
      <c r="A19" s="79" t="s">
        <v>19</v>
      </c>
      <c r="B19" s="11">
        <v>0</v>
      </c>
      <c r="C19" s="12">
        <v>0</v>
      </c>
      <c r="D19" s="12">
        <v>0</v>
      </c>
      <c r="E19" s="13">
        <v>0</v>
      </c>
      <c r="F19" s="81"/>
    </row>
    <row r="20" spans="1:6" ht="11.4" hidden="1" customHeight="1" x14ac:dyDescent="0.2">
      <c r="A20" s="79" t="s">
        <v>20</v>
      </c>
      <c r="B20" s="11">
        <v>0</v>
      </c>
      <c r="C20" s="12">
        <v>0</v>
      </c>
      <c r="D20" s="12">
        <v>0</v>
      </c>
      <c r="E20" s="13">
        <v>0</v>
      </c>
      <c r="F20" s="81"/>
    </row>
    <row r="21" spans="1:6" ht="11.4" hidden="1" customHeight="1" x14ac:dyDescent="0.2">
      <c r="A21" s="79" t="s">
        <v>21</v>
      </c>
      <c r="B21" s="11">
        <v>0</v>
      </c>
      <c r="C21" s="12">
        <v>0</v>
      </c>
      <c r="D21" s="12">
        <v>0</v>
      </c>
      <c r="E21" s="13">
        <v>0</v>
      </c>
      <c r="F21" s="81"/>
    </row>
    <row r="22" spans="1:6" ht="15.6" hidden="1" customHeight="1" x14ac:dyDescent="0.3">
      <c r="A22" s="85" t="s">
        <v>22</v>
      </c>
      <c r="B22" s="86">
        <f>SUM(B17,-B18)</f>
        <v>10000000</v>
      </c>
      <c r="C22" s="87">
        <f>SUM(C17,-C18)</f>
        <v>0</v>
      </c>
      <c r="D22" s="87">
        <f>SUM(D17,-D18)</f>
        <v>0</v>
      </c>
      <c r="E22" s="88">
        <f>SUM(E17,-E18)</f>
        <v>0</v>
      </c>
      <c r="F22" s="81"/>
    </row>
    <row r="23" spans="1:6" ht="12" hidden="1" customHeight="1" x14ac:dyDescent="0.25">
      <c r="A23" s="82" t="s">
        <v>23</v>
      </c>
      <c r="B23" s="8">
        <f>SUM(B24:B33)</f>
        <v>0</v>
      </c>
      <c r="C23" s="83">
        <f>SUM(C24:C33)</f>
        <v>0</v>
      </c>
      <c r="D23" s="83">
        <f>SUM(D24:D33)</f>
        <v>0</v>
      </c>
      <c r="E23" s="84">
        <f>SUM(E24:E33)</f>
        <v>0</v>
      </c>
      <c r="F23" s="81"/>
    </row>
    <row r="24" spans="1:6" ht="11.4" hidden="1" customHeight="1" x14ac:dyDescent="0.2">
      <c r="A24" s="79" t="s">
        <v>24</v>
      </c>
      <c r="B24" s="11">
        <v>0</v>
      </c>
      <c r="C24" s="12">
        <v>0</v>
      </c>
      <c r="D24" s="12">
        <v>0</v>
      </c>
      <c r="E24" s="13">
        <v>0</v>
      </c>
      <c r="F24" s="81"/>
    </row>
    <row r="25" spans="1:6" ht="11.4" hidden="1" customHeight="1" x14ac:dyDescent="0.2">
      <c r="A25" s="79" t="s">
        <v>25</v>
      </c>
      <c r="B25" s="11">
        <v>0</v>
      </c>
      <c r="C25" s="12">
        <v>0</v>
      </c>
      <c r="D25" s="12">
        <v>0</v>
      </c>
      <c r="E25" s="13">
        <v>0</v>
      </c>
      <c r="F25" s="81"/>
    </row>
    <row r="26" spans="1:6" ht="11.4" hidden="1" customHeight="1" x14ac:dyDescent="0.2">
      <c r="A26" s="79" t="s">
        <v>26</v>
      </c>
      <c r="B26" s="11">
        <v>0</v>
      </c>
      <c r="C26" s="12">
        <v>0</v>
      </c>
      <c r="D26" s="12">
        <v>0</v>
      </c>
      <c r="E26" s="13">
        <v>0</v>
      </c>
      <c r="F26" s="81"/>
    </row>
    <row r="27" spans="1:6" ht="11.4" hidden="1" customHeight="1" x14ac:dyDescent="0.2">
      <c r="A27" s="79" t="s">
        <v>27</v>
      </c>
      <c r="B27" s="11">
        <v>0</v>
      </c>
      <c r="C27" s="12">
        <v>0</v>
      </c>
      <c r="D27" s="12">
        <v>0</v>
      </c>
      <c r="E27" s="13">
        <v>0</v>
      </c>
      <c r="F27" s="81"/>
    </row>
    <row r="28" spans="1:6" ht="11.4" hidden="1" customHeight="1" x14ac:dyDescent="0.2">
      <c r="A28" s="79" t="s">
        <v>28</v>
      </c>
      <c r="B28" s="11">
        <v>0</v>
      </c>
      <c r="C28" s="12">
        <v>0</v>
      </c>
      <c r="D28" s="12">
        <v>0</v>
      </c>
      <c r="E28" s="13">
        <v>0</v>
      </c>
      <c r="F28" s="81"/>
    </row>
    <row r="29" spans="1:6" ht="11.4" hidden="1" customHeight="1" x14ac:dyDescent="0.2">
      <c r="A29" s="79" t="s">
        <v>29</v>
      </c>
      <c r="B29" s="11">
        <v>0</v>
      </c>
      <c r="C29" s="12">
        <v>0</v>
      </c>
      <c r="D29" s="12">
        <v>0</v>
      </c>
      <c r="E29" s="13">
        <v>0</v>
      </c>
      <c r="F29" s="81"/>
    </row>
    <row r="30" spans="1:6" ht="11.4" hidden="1" customHeight="1" x14ac:dyDescent="0.2">
      <c r="A30" s="79" t="s">
        <v>30</v>
      </c>
      <c r="B30" s="11">
        <v>0</v>
      </c>
      <c r="C30" s="12">
        <v>0</v>
      </c>
      <c r="D30" s="12">
        <v>0</v>
      </c>
      <c r="E30" s="13">
        <v>0</v>
      </c>
      <c r="F30" s="81"/>
    </row>
    <row r="31" spans="1:6" ht="11.4" hidden="1" customHeight="1" x14ac:dyDescent="0.2">
      <c r="A31" s="79" t="s">
        <v>31</v>
      </c>
      <c r="B31" s="11">
        <v>0</v>
      </c>
      <c r="C31" s="12">
        <v>0</v>
      </c>
      <c r="D31" s="12">
        <v>0</v>
      </c>
      <c r="E31" s="13">
        <v>0</v>
      </c>
      <c r="F31" s="81"/>
    </row>
    <row r="32" spans="1:6" ht="11.4" hidden="1" customHeight="1" x14ac:dyDescent="0.2">
      <c r="A32" s="79" t="s">
        <v>32</v>
      </c>
      <c r="B32" s="11">
        <v>0</v>
      </c>
      <c r="C32" s="12">
        <v>0</v>
      </c>
      <c r="D32" s="12">
        <v>0</v>
      </c>
      <c r="E32" s="13">
        <v>0</v>
      </c>
      <c r="F32" s="81"/>
    </row>
    <row r="33" spans="1:9" ht="11.4" hidden="1" customHeight="1" x14ac:dyDescent="0.2">
      <c r="A33" s="79" t="s">
        <v>33</v>
      </c>
      <c r="B33" s="11">
        <v>0</v>
      </c>
      <c r="C33" s="12">
        <v>0</v>
      </c>
      <c r="D33" s="12">
        <v>0</v>
      </c>
      <c r="E33" s="13"/>
      <c r="F33" s="81"/>
    </row>
    <row r="34" spans="1:9" ht="12" hidden="1" customHeight="1" x14ac:dyDescent="0.25">
      <c r="A34" s="82" t="s">
        <v>34</v>
      </c>
      <c r="B34" s="8">
        <f>SUM(B35:B41)</f>
        <v>0</v>
      </c>
      <c r="C34" s="83">
        <f>SUM(C35:C41)</f>
        <v>0</v>
      </c>
      <c r="D34" s="83">
        <f>SUM(D35:D41)</f>
        <v>0</v>
      </c>
      <c r="E34" s="84">
        <f>SUM(E35:E41)</f>
        <v>0</v>
      </c>
      <c r="F34" s="81"/>
    </row>
    <row r="35" spans="1:9" ht="11.4" hidden="1" customHeight="1" x14ac:dyDescent="0.2">
      <c r="A35" s="79" t="s">
        <v>35</v>
      </c>
      <c r="B35" s="11">
        <v>0</v>
      </c>
      <c r="C35" s="12">
        <v>0</v>
      </c>
      <c r="D35" s="12">
        <v>0</v>
      </c>
      <c r="E35" s="13">
        <v>0</v>
      </c>
      <c r="F35" s="81"/>
    </row>
    <row r="36" spans="1:9" ht="11.4" hidden="1" customHeight="1" x14ac:dyDescent="0.2">
      <c r="A36" s="79" t="s">
        <v>36</v>
      </c>
      <c r="B36" s="11">
        <v>0</v>
      </c>
      <c r="C36" s="12">
        <v>0</v>
      </c>
      <c r="D36" s="12">
        <v>0</v>
      </c>
      <c r="E36" s="13">
        <v>0</v>
      </c>
      <c r="F36" s="81"/>
    </row>
    <row r="37" spans="1:9" ht="11.4" hidden="1" customHeight="1" x14ac:dyDescent="0.2">
      <c r="A37" s="79" t="s">
        <v>37</v>
      </c>
      <c r="B37" s="11">
        <v>0</v>
      </c>
      <c r="C37" s="12">
        <v>0</v>
      </c>
      <c r="D37" s="12">
        <v>0</v>
      </c>
      <c r="E37" s="13">
        <v>0</v>
      </c>
      <c r="F37" s="81"/>
    </row>
    <row r="38" spans="1:9" ht="11.4" hidden="1" customHeight="1" x14ac:dyDescent="0.2">
      <c r="A38" s="79" t="s">
        <v>38</v>
      </c>
      <c r="B38" s="11">
        <v>0</v>
      </c>
      <c r="C38" s="12">
        <v>0</v>
      </c>
      <c r="D38" s="12">
        <v>0</v>
      </c>
      <c r="E38" s="13">
        <v>0</v>
      </c>
      <c r="F38" s="81"/>
    </row>
    <row r="39" spans="1:9" ht="11.4" hidden="1" customHeight="1" x14ac:dyDescent="0.2">
      <c r="A39" s="79" t="s">
        <v>39</v>
      </c>
      <c r="B39" s="11">
        <v>0</v>
      </c>
      <c r="C39" s="12">
        <v>0</v>
      </c>
      <c r="D39" s="12">
        <v>0</v>
      </c>
      <c r="E39" s="13">
        <v>0</v>
      </c>
      <c r="F39" s="81"/>
    </row>
    <row r="40" spans="1:9" ht="11.4" hidden="1" customHeight="1" x14ac:dyDescent="0.2">
      <c r="A40" s="79" t="s">
        <v>40</v>
      </c>
      <c r="B40" s="11">
        <v>0</v>
      </c>
      <c r="C40" s="12">
        <v>0</v>
      </c>
      <c r="D40" s="12">
        <v>0</v>
      </c>
      <c r="E40" s="13">
        <v>0</v>
      </c>
      <c r="F40" s="81"/>
    </row>
    <row r="41" spans="1:9" ht="11.4" hidden="1" customHeight="1" x14ac:dyDescent="0.2">
      <c r="A41" s="79" t="s">
        <v>41</v>
      </c>
      <c r="B41" s="11">
        <v>0</v>
      </c>
      <c r="C41" s="12">
        <v>0</v>
      </c>
      <c r="D41" s="12">
        <v>0</v>
      </c>
      <c r="E41" s="13">
        <v>0</v>
      </c>
      <c r="F41" s="81"/>
    </row>
    <row r="42" spans="1:9" s="14" customFormat="1" ht="12" hidden="1" customHeight="1" x14ac:dyDescent="0.25">
      <c r="A42" s="82" t="s">
        <v>42</v>
      </c>
      <c r="B42" s="8">
        <f>SUM(B43:B44)</f>
        <v>0</v>
      </c>
      <c r="C42" s="83">
        <f>SUM(C43:C44)</f>
        <v>0</v>
      </c>
      <c r="D42" s="83">
        <f>SUM(D43:D44)</f>
        <v>0</v>
      </c>
      <c r="E42" s="84">
        <f>SUM(E43:E44)</f>
        <v>0</v>
      </c>
      <c r="F42" s="81"/>
      <c r="G42" s="3"/>
      <c r="H42" s="3"/>
      <c r="I42" s="3"/>
    </row>
    <row r="43" spans="1:9" ht="11.4" hidden="1" customHeight="1" x14ac:dyDescent="0.2">
      <c r="A43" s="79" t="s">
        <v>43</v>
      </c>
      <c r="B43" s="11">
        <v>0</v>
      </c>
      <c r="C43" s="12">
        <v>0</v>
      </c>
      <c r="D43" s="12">
        <v>0</v>
      </c>
      <c r="E43" s="13">
        <v>0</v>
      </c>
      <c r="F43" s="81"/>
    </row>
    <row r="44" spans="1:9" ht="11.4" hidden="1" customHeight="1" x14ac:dyDescent="0.2">
      <c r="A44" s="79" t="s">
        <v>44</v>
      </c>
      <c r="B44" s="11">
        <v>0</v>
      </c>
      <c r="C44" s="12">
        <v>0</v>
      </c>
      <c r="D44" s="12">
        <v>0</v>
      </c>
      <c r="E44" s="13">
        <v>0</v>
      </c>
      <c r="F44" s="81"/>
    </row>
    <row r="45" spans="1:9" ht="15.6" hidden="1" customHeight="1" x14ac:dyDescent="0.3">
      <c r="A45" s="89" t="s">
        <v>45</v>
      </c>
      <c r="B45" s="86">
        <f>(((((B3-B7)-B12)-B18)+B23)-B34)-B42</f>
        <v>10000000</v>
      </c>
      <c r="C45" s="87">
        <f>(((((C3-C7)-C12)-C18)+C23)-C34)-C42</f>
        <v>0</v>
      </c>
      <c r="D45" s="87">
        <f>(((((D3-D7)-D12)-D18)+D23)-D34)-D42</f>
        <v>0</v>
      </c>
      <c r="E45" s="88">
        <f>(((((E3-E7)-E12)-E18)+E23)-E34)-E42</f>
        <v>0</v>
      </c>
      <c r="F45" s="81"/>
    </row>
    <row r="46" spans="1:9" ht="12" hidden="1" customHeight="1" x14ac:dyDescent="0.25">
      <c r="A46" s="82" t="s">
        <v>46</v>
      </c>
      <c r="B46" s="8">
        <f>B47+B48</f>
        <v>0</v>
      </c>
      <c r="C46" s="83">
        <f>C47+C48</f>
        <v>0</v>
      </c>
      <c r="D46" s="83">
        <f>D47+D48</f>
        <v>0</v>
      </c>
      <c r="E46" s="84">
        <f>E47+E48</f>
        <v>0</v>
      </c>
      <c r="F46" s="81"/>
    </row>
    <row r="47" spans="1:9" ht="11.4" hidden="1" customHeight="1" x14ac:dyDescent="0.2">
      <c r="A47" s="79" t="s">
        <v>47</v>
      </c>
      <c r="B47" s="11">
        <v>0</v>
      </c>
      <c r="C47" s="12">
        <v>0</v>
      </c>
      <c r="D47" s="12">
        <v>0</v>
      </c>
      <c r="E47" s="13">
        <v>0</v>
      </c>
      <c r="F47" s="81"/>
    </row>
    <row r="48" spans="1:9" ht="11.4" hidden="1" customHeight="1" x14ac:dyDescent="0.2">
      <c r="A48" s="79" t="s">
        <v>48</v>
      </c>
      <c r="B48" s="11">
        <v>0</v>
      </c>
      <c r="C48" s="12">
        <v>0</v>
      </c>
      <c r="D48" s="12">
        <v>0</v>
      </c>
      <c r="E48" s="13">
        <v>0</v>
      </c>
      <c r="F48" s="81"/>
    </row>
    <row r="49" spans="1:13" ht="12" hidden="1" customHeight="1" x14ac:dyDescent="0.25">
      <c r="A49" s="82" t="s">
        <v>49</v>
      </c>
      <c r="B49" s="8">
        <f>SUM(B50:B52)</f>
        <v>0</v>
      </c>
      <c r="C49" s="83">
        <f>SUM(C50:C52)</f>
        <v>0</v>
      </c>
      <c r="D49" s="83">
        <f>SUM(D50:D52)</f>
        <v>0</v>
      </c>
      <c r="E49" s="84">
        <f>SUM(E50:E52)</f>
        <v>0</v>
      </c>
      <c r="F49" s="81"/>
    </row>
    <row r="50" spans="1:13" ht="11.4" hidden="1" customHeight="1" x14ac:dyDescent="0.2">
      <c r="A50" s="79" t="s">
        <v>50</v>
      </c>
      <c r="B50" s="11">
        <v>0</v>
      </c>
      <c r="C50" s="12">
        <v>0</v>
      </c>
      <c r="D50" s="12">
        <v>0</v>
      </c>
      <c r="E50" s="13">
        <v>0</v>
      </c>
      <c r="F50" s="81"/>
    </row>
    <row r="51" spans="1:13" ht="11.4" hidden="1" customHeight="1" x14ac:dyDescent="0.2">
      <c r="A51" s="79" t="s">
        <v>51</v>
      </c>
      <c r="B51" s="11">
        <v>0</v>
      </c>
      <c r="C51" s="12">
        <v>0</v>
      </c>
      <c r="D51" s="12">
        <v>0</v>
      </c>
      <c r="E51" s="13">
        <v>0</v>
      </c>
      <c r="F51" s="81"/>
    </row>
    <row r="52" spans="1:13" ht="11.4" hidden="1" customHeight="1" x14ac:dyDescent="0.2">
      <c r="A52" s="79" t="s">
        <v>52</v>
      </c>
      <c r="B52" s="11">
        <v>0</v>
      </c>
      <c r="C52" s="12">
        <v>0</v>
      </c>
      <c r="D52" s="12">
        <v>0</v>
      </c>
      <c r="E52" s="13">
        <v>0</v>
      </c>
      <c r="F52" s="81"/>
    </row>
    <row r="53" spans="1:13" ht="15.6" hidden="1" customHeight="1" x14ac:dyDescent="0.3">
      <c r="A53" s="89" t="s">
        <v>53</v>
      </c>
      <c r="B53" s="86">
        <f>(((((((B3-B7)-B12)-B18)+B23)-B34)-B42)+B46)-B49</f>
        <v>10000000</v>
      </c>
      <c r="C53" s="90">
        <f>(((((((C3-C7)-C12)-C18)+C23)-C34)-C42)+C46)-C49</f>
        <v>0</v>
      </c>
      <c r="D53" s="90">
        <f>(((((((D3-D7)-D12)-D18)+D23)-D34)-D42)+D46)-D49</f>
        <v>0</v>
      </c>
      <c r="E53" s="91">
        <f>(((((((E3-E7)-E12)-E18)+E23)-E34)-E42)+E46)-E49</f>
        <v>0</v>
      </c>
      <c r="F53" s="81"/>
    </row>
    <row r="54" spans="1:13" ht="12.6" hidden="1" customHeight="1" thickBot="1" x14ac:dyDescent="0.3">
      <c r="A54" s="82" t="s">
        <v>54</v>
      </c>
      <c r="B54" s="15">
        <v>0</v>
      </c>
      <c r="C54" s="92"/>
      <c r="D54" s="92"/>
      <c r="E54" s="93"/>
      <c r="F54" s="81"/>
    </row>
    <row r="55" spans="1:13" ht="29.4" thickTop="1" thickBot="1" x14ac:dyDescent="0.35">
      <c r="A55" s="94" t="s">
        <v>71</v>
      </c>
      <c r="B55" s="95">
        <v>3000000</v>
      </c>
      <c r="C55" s="96">
        <f>((((((((C3-C7)-C12)-C18)+C23)-C34)-C42)+C46)-C49)-C54</f>
        <v>0</v>
      </c>
      <c r="D55" s="96">
        <f>((((((((D3-D7)-D12)-D18)+D23)-D34)-D42)+D46)-D49)-D54</f>
        <v>0</v>
      </c>
      <c r="E55" s="97">
        <f>((((((((E3-E7)-E12)-E18)+E23)-E34)-E42)+E46)-E49)-E54</f>
        <v>0</v>
      </c>
      <c r="F55" s="98" t="s">
        <v>70</v>
      </c>
    </row>
    <row r="56" spans="1:13" ht="16.2" thickTop="1" x14ac:dyDescent="0.3">
      <c r="A56" s="35" t="s">
        <v>124</v>
      </c>
      <c r="B56" s="35"/>
      <c r="C56" s="19"/>
      <c r="D56" s="19"/>
      <c r="E56" s="19"/>
      <c r="F56" s="3"/>
    </row>
    <row r="57" spans="1:13" ht="15.6" x14ac:dyDescent="0.3">
      <c r="A57" s="27" t="s">
        <v>65</v>
      </c>
      <c r="B57" s="26">
        <v>100000</v>
      </c>
      <c r="C57" s="24">
        <v>0</v>
      </c>
      <c r="D57" s="20">
        <v>0</v>
      </c>
      <c r="E57" s="21">
        <v>0</v>
      </c>
      <c r="F57" s="3"/>
    </row>
    <row r="58" spans="1:13" ht="15.6" x14ac:dyDescent="0.3">
      <c r="A58" s="27" t="s">
        <v>55</v>
      </c>
      <c r="B58" s="26">
        <f>+B55+B57</f>
        <v>3100000</v>
      </c>
      <c r="C58" s="25">
        <f>+C55+C57</f>
        <v>0</v>
      </c>
      <c r="D58" s="22">
        <f>+D55+D57</f>
        <v>0</v>
      </c>
      <c r="E58" s="23">
        <f>+E55+E57</f>
        <v>0</v>
      </c>
      <c r="F58" s="3"/>
    </row>
    <row r="59" spans="1:13" ht="15.6" x14ac:dyDescent="0.3">
      <c r="A59" s="27" t="s">
        <v>56</v>
      </c>
      <c r="B59" s="26">
        <v>0</v>
      </c>
      <c r="C59" s="25">
        <v>0</v>
      </c>
      <c r="D59" s="22">
        <v>0</v>
      </c>
      <c r="E59" s="23">
        <v>0</v>
      </c>
      <c r="F59" s="3"/>
    </row>
    <row r="60" spans="1:13" ht="15.6" x14ac:dyDescent="0.3">
      <c r="A60" s="27" t="s">
        <v>55</v>
      </c>
      <c r="B60" s="26">
        <f>+B58-B59</f>
        <v>3100000</v>
      </c>
      <c r="C60" s="25">
        <f>+C58-C59</f>
        <v>0</v>
      </c>
      <c r="D60" s="22">
        <f>+D58-D59</f>
        <v>0</v>
      </c>
      <c r="E60" s="23">
        <f>+E58-E59</f>
        <v>0</v>
      </c>
      <c r="F60" s="3"/>
    </row>
    <row r="61" spans="1:13" ht="15.6" x14ac:dyDescent="0.3">
      <c r="A61" s="27" t="s">
        <v>76</v>
      </c>
      <c r="B61" s="26">
        <f>B60*0.25</f>
        <v>775000</v>
      </c>
      <c r="C61" s="25">
        <f>+C60*20%</f>
        <v>0</v>
      </c>
      <c r="D61" s="22">
        <f>+D60*20%</f>
        <v>0</v>
      </c>
      <c r="E61" s="23">
        <f>+E60*20%</f>
        <v>0</v>
      </c>
      <c r="F61" s="3"/>
    </row>
    <row r="62" spans="1:13" ht="15.6" x14ac:dyDescent="0.3">
      <c r="A62" s="27" t="s">
        <v>57</v>
      </c>
      <c r="B62" s="26">
        <v>0</v>
      </c>
      <c r="C62" s="25">
        <f>+B61</f>
        <v>775000</v>
      </c>
      <c r="D62" s="22">
        <f>+C61</f>
        <v>0</v>
      </c>
      <c r="E62" s="23">
        <f>+D61</f>
        <v>0</v>
      </c>
      <c r="F62" s="3"/>
    </row>
    <row r="63" spans="1:13" ht="28.2" x14ac:dyDescent="0.3">
      <c r="A63" s="55" t="s">
        <v>82</v>
      </c>
      <c r="B63" s="26">
        <f>+B61-B62</f>
        <v>775000</v>
      </c>
      <c r="C63" s="25">
        <f>+C61-C62</f>
        <v>-775000</v>
      </c>
      <c r="D63" s="22">
        <f>+D61-D62</f>
        <v>0</v>
      </c>
      <c r="E63" s="23">
        <f>+E61-E62</f>
        <v>0</v>
      </c>
      <c r="F63" s="3"/>
    </row>
    <row r="64" spans="1:13" ht="12" x14ac:dyDescent="0.25">
      <c r="A64" s="1"/>
      <c r="B64" s="1"/>
      <c r="F64" s="31" t="s">
        <v>125</v>
      </c>
      <c r="H64" s="37" t="s">
        <v>74</v>
      </c>
      <c r="I64" s="37"/>
      <c r="J64" s="37"/>
      <c r="K64" s="37"/>
      <c r="L64" s="37"/>
      <c r="M64" s="37"/>
    </row>
    <row r="65" spans="1:13" ht="57" customHeight="1" x14ac:dyDescent="0.3">
      <c r="A65" s="29" t="s">
        <v>58</v>
      </c>
      <c r="B65" s="30">
        <f>B55*F65</f>
        <v>600000</v>
      </c>
      <c r="F65" s="56">
        <f>B4/B3</f>
        <v>0.2</v>
      </c>
      <c r="H65" s="36" t="s">
        <v>73</v>
      </c>
      <c r="I65" s="36"/>
      <c r="J65" s="36"/>
      <c r="K65" s="36"/>
      <c r="L65" s="36"/>
      <c r="M65" s="36"/>
    </row>
    <row r="66" spans="1:13" ht="49.8" customHeight="1" thickBot="1" x14ac:dyDescent="0.35">
      <c r="A66" s="41" t="s">
        <v>59</v>
      </c>
      <c r="B66" s="42">
        <f>B55*F66</f>
        <v>2100000</v>
      </c>
      <c r="F66" s="57">
        <f>B5/B3</f>
        <v>0.7</v>
      </c>
      <c r="H66" s="36" t="s">
        <v>72</v>
      </c>
      <c r="I66" s="36"/>
      <c r="J66" s="36"/>
      <c r="K66" s="36"/>
      <c r="L66" s="36"/>
      <c r="M66" s="36"/>
    </row>
    <row r="67" spans="1:13" ht="42.6" customHeight="1" x14ac:dyDescent="0.3">
      <c r="A67" s="45" t="s">
        <v>60</v>
      </c>
      <c r="B67" s="46">
        <f>B65+B66</f>
        <v>2700000</v>
      </c>
    </row>
    <row r="68" spans="1:13" ht="16.8" customHeight="1" x14ac:dyDescent="0.3">
      <c r="A68" s="47"/>
      <c r="B68" s="48"/>
    </row>
    <row r="69" spans="1:13" ht="28.8" customHeight="1" x14ac:dyDescent="0.3">
      <c r="A69" s="49" t="s">
        <v>78</v>
      </c>
      <c r="B69" s="50">
        <f>B66*5%</f>
        <v>105000</v>
      </c>
    </row>
    <row r="70" spans="1:13" ht="16.8" customHeight="1" x14ac:dyDescent="0.3">
      <c r="A70" s="47"/>
      <c r="B70" s="48"/>
    </row>
    <row r="71" spans="1:13" ht="28.8" customHeight="1" x14ac:dyDescent="0.3">
      <c r="A71" s="51" t="s">
        <v>77</v>
      </c>
      <c r="B71" s="52">
        <f>B65*1%</f>
        <v>6000</v>
      </c>
    </row>
    <row r="72" spans="1:13" ht="28.8" customHeight="1" thickBot="1" x14ac:dyDescent="0.35">
      <c r="A72" s="53" t="s">
        <v>81</v>
      </c>
      <c r="B72" s="54">
        <f>B69+B71</f>
        <v>111000</v>
      </c>
    </row>
    <row r="73" spans="1:13" ht="16.8" customHeight="1" x14ac:dyDescent="0.3">
      <c r="A73" s="43"/>
      <c r="B73" s="44"/>
    </row>
    <row r="74" spans="1:13" ht="32.4" customHeight="1" x14ac:dyDescent="0.3">
      <c r="A74" s="28" t="s">
        <v>80</v>
      </c>
      <c r="B74" s="26">
        <f>B60-B67</f>
        <v>400000</v>
      </c>
    </row>
    <row r="75" spans="1:13" ht="16.8" customHeight="1" x14ac:dyDescent="0.3">
      <c r="A75" s="17" t="s">
        <v>79</v>
      </c>
      <c r="B75" s="26">
        <f>B74*25%</f>
        <v>100000</v>
      </c>
    </row>
    <row r="76" spans="1:13" ht="16.8" customHeight="1" x14ac:dyDescent="0.3">
      <c r="A76" s="1"/>
      <c r="B76" s="26"/>
    </row>
    <row r="77" spans="1:13" ht="39" customHeight="1" x14ac:dyDescent="0.3">
      <c r="A77" s="58" t="s">
        <v>83</v>
      </c>
      <c r="B77" s="26">
        <f>B63-B72</f>
        <v>664000</v>
      </c>
    </row>
    <row r="78" spans="1:13" ht="16.8" customHeight="1" x14ac:dyDescent="0.3">
      <c r="A78" s="1"/>
      <c r="B78" s="26"/>
    </row>
    <row r="79" spans="1:13" ht="16.8" customHeight="1" x14ac:dyDescent="0.3">
      <c r="A79" s="17" t="s">
        <v>61</v>
      </c>
      <c r="B79" s="26">
        <v>0</v>
      </c>
      <c r="C79" s="25">
        <v>0</v>
      </c>
      <c r="D79" s="22">
        <v>0</v>
      </c>
      <c r="E79" s="23">
        <v>1650.3</v>
      </c>
      <c r="F79" s="18"/>
    </row>
    <row r="80" spans="1:13" ht="16.8" customHeight="1" thickBot="1" x14ac:dyDescent="0.35">
      <c r="A80" s="61" t="s">
        <v>62</v>
      </c>
      <c r="B80" s="62">
        <f>B79+B62</f>
        <v>0</v>
      </c>
      <c r="C80" s="25">
        <f>+C77+C79</f>
        <v>0</v>
      </c>
      <c r="D80" s="22">
        <f>+D77+D79</f>
        <v>0</v>
      </c>
      <c r="E80" s="23">
        <f>+E77+E79</f>
        <v>1650.3</v>
      </c>
      <c r="F80" s="18"/>
    </row>
    <row r="81" spans="1:6" ht="16.8" customHeight="1" thickBot="1" x14ac:dyDescent="0.35">
      <c r="A81" s="63" t="s">
        <v>63</v>
      </c>
      <c r="B81" s="64">
        <f>B77-B80</f>
        <v>664000</v>
      </c>
      <c r="C81" s="25">
        <f>+C76-C80</f>
        <v>0</v>
      </c>
      <c r="D81" s="22">
        <f>+D76-D80</f>
        <v>0</v>
      </c>
      <c r="E81" s="23">
        <f>+E76-E80</f>
        <v>-1650.3</v>
      </c>
      <c r="F81" s="18"/>
    </row>
    <row r="82" spans="1:6" ht="16.8" customHeight="1" thickBot="1" x14ac:dyDescent="0.35">
      <c r="A82" s="59" t="s">
        <v>64</v>
      </c>
      <c r="B82" s="60">
        <f>B61-B77</f>
        <v>111000</v>
      </c>
      <c r="F82" s="3"/>
    </row>
    <row r="85" spans="1:6" x14ac:dyDescent="0.2">
      <c r="A85" s="3" t="s">
        <v>84</v>
      </c>
    </row>
    <row r="86" spans="1:6" x14ac:dyDescent="0.2">
      <c r="A86" s="3" t="s">
        <v>85</v>
      </c>
    </row>
  </sheetData>
  <mergeCells count="5">
    <mergeCell ref="A1:B1"/>
    <mergeCell ref="A56:B56"/>
    <mergeCell ref="H65:M65"/>
    <mergeCell ref="H66:M66"/>
    <mergeCell ref="H64:M64"/>
  </mergeCells>
  <hyperlinks>
    <hyperlink ref="G2" r:id="rId1" xr:uid="{C193C739-7AE1-44B4-95B5-C8FE3FC1717D}"/>
  </hyperlinks>
  <pageMargins left="0.19" right="0.70866141732283472" top="0.44" bottom="0.74803149606299213" header="0.31496062992125984" footer="0.31496062992125984"/>
  <pageSetup paperSize="9" scale="5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901E-37D2-4A05-AE17-C8C66DB97C13}">
  <dimension ref="A3:A46"/>
  <sheetViews>
    <sheetView workbookViewId="0">
      <selection activeCell="A7" sqref="A7:XFD17"/>
    </sheetView>
  </sheetViews>
  <sheetFormatPr defaultRowHeight="14.4" x14ac:dyDescent="0.3"/>
  <cols>
    <col min="1" max="1" width="109.44140625" style="33" customWidth="1"/>
    <col min="2" max="16384" width="8.88671875" style="33"/>
  </cols>
  <sheetData>
    <row r="3" spans="1:1" x14ac:dyDescent="0.3">
      <c r="A3" s="67" t="s">
        <v>88</v>
      </c>
    </row>
    <row r="4" spans="1:1" x14ac:dyDescent="0.3">
      <c r="A4" s="68" t="s">
        <v>89</v>
      </c>
    </row>
    <row r="5" spans="1:1" x14ac:dyDescent="0.3">
      <c r="A5" s="68" t="s">
        <v>90</v>
      </c>
    </row>
    <row r="6" spans="1:1" x14ac:dyDescent="0.3">
      <c r="A6" s="68" t="s">
        <v>91</v>
      </c>
    </row>
    <row r="7" spans="1:1" x14ac:dyDescent="0.3">
      <c r="A7" s="70"/>
    </row>
    <row r="8" spans="1:1" x14ac:dyDescent="0.3">
      <c r="A8" s="71" t="s">
        <v>92</v>
      </c>
    </row>
    <row r="9" spans="1:1" x14ac:dyDescent="0.3">
      <c r="A9" s="70"/>
    </row>
    <row r="10" spans="1:1" x14ac:dyDescent="0.3">
      <c r="A10" s="70" t="s">
        <v>93</v>
      </c>
    </row>
    <row r="11" spans="1:1" x14ac:dyDescent="0.3">
      <c r="A11" s="72" t="s">
        <v>94</v>
      </c>
    </row>
    <row r="12" spans="1:1" x14ac:dyDescent="0.3">
      <c r="A12" s="70"/>
    </row>
    <row r="13" spans="1:1" x14ac:dyDescent="0.3">
      <c r="A13" s="66" t="s">
        <v>95</v>
      </c>
    </row>
    <row r="14" spans="1:1" x14ac:dyDescent="0.3">
      <c r="A14" s="66" t="s">
        <v>96</v>
      </c>
    </row>
    <row r="15" spans="1:1" x14ac:dyDescent="0.3">
      <c r="A15" s="66" t="s">
        <v>97</v>
      </c>
    </row>
    <row r="16" spans="1:1" x14ac:dyDescent="0.3">
      <c r="A16" s="66" t="s">
        <v>98</v>
      </c>
    </row>
    <row r="17" spans="1:1" x14ac:dyDescent="0.3">
      <c r="A17" s="70" t="s">
        <v>99</v>
      </c>
    </row>
    <row r="18" spans="1:1" x14ac:dyDescent="0.3">
      <c r="A18" s="69" t="s">
        <v>100</v>
      </c>
    </row>
    <row r="19" spans="1:1" x14ac:dyDescent="0.3">
      <c r="A19" s="73"/>
    </row>
    <row r="20" spans="1:1" x14ac:dyDescent="0.3">
      <c r="A20" s="74" t="s">
        <v>101</v>
      </c>
    </row>
    <row r="21" spans="1:1" x14ac:dyDescent="0.3">
      <c r="A21" s="70" t="s">
        <v>102</v>
      </c>
    </row>
    <row r="22" spans="1:1" x14ac:dyDescent="0.3">
      <c r="A22" s="70" t="s">
        <v>103</v>
      </c>
    </row>
    <row r="23" spans="1:1" x14ac:dyDescent="0.3">
      <c r="A23" s="70" t="s">
        <v>104</v>
      </c>
    </row>
    <row r="24" spans="1:1" x14ac:dyDescent="0.3">
      <c r="A24" s="73"/>
    </row>
    <row r="25" spans="1:1" x14ac:dyDescent="0.3">
      <c r="A25" s="75" t="s">
        <v>105</v>
      </c>
    </row>
    <row r="26" spans="1:1" x14ac:dyDescent="0.3">
      <c r="A26" s="76"/>
    </row>
    <row r="27" spans="1:1" x14ac:dyDescent="0.3">
      <c r="A27" s="77" t="s">
        <v>106</v>
      </c>
    </row>
    <row r="28" spans="1:1" x14ac:dyDescent="0.3">
      <c r="A28" s="70" t="s">
        <v>107</v>
      </c>
    </row>
    <row r="29" spans="1:1" x14ac:dyDescent="0.3">
      <c r="A29" s="70" t="s">
        <v>108</v>
      </c>
    </row>
    <row r="30" spans="1:1" x14ac:dyDescent="0.3">
      <c r="A30" s="70" t="s">
        <v>109</v>
      </c>
    </row>
    <row r="31" spans="1:1" x14ac:dyDescent="0.3">
      <c r="A31" s="70" t="s">
        <v>110</v>
      </c>
    </row>
    <row r="32" spans="1:1" x14ac:dyDescent="0.3">
      <c r="A32" s="70" t="s">
        <v>111</v>
      </c>
    </row>
    <row r="33" spans="1:1" x14ac:dyDescent="0.3">
      <c r="A33" s="70" t="s">
        <v>112</v>
      </c>
    </row>
    <row r="34" spans="1:1" x14ac:dyDescent="0.3">
      <c r="A34" s="70"/>
    </row>
    <row r="35" spans="1:1" x14ac:dyDescent="0.3">
      <c r="A35" s="78" t="s">
        <v>113</v>
      </c>
    </row>
    <row r="36" spans="1:1" x14ac:dyDescent="0.3">
      <c r="A36" s="70"/>
    </row>
    <row r="37" spans="1:1" x14ac:dyDescent="0.3">
      <c r="A37" s="74" t="s">
        <v>114</v>
      </c>
    </row>
    <row r="38" spans="1:1" x14ac:dyDescent="0.3">
      <c r="A38" s="70"/>
    </row>
    <row r="39" spans="1:1" x14ac:dyDescent="0.3">
      <c r="A39" s="70" t="s">
        <v>115</v>
      </c>
    </row>
    <row r="40" spans="1:1" x14ac:dyDescent="0.3">
      <c r="A40" s="70" t="s">
        <v>116</v>
      </c>
    </row>
    <row r="41" spans="1:1" x14ac:dyDescent="0.3">
      <c r="A41" s="70" t="s">
        <v>117</v>
      </c>
    </row>
    <row r="42" spans="1:1" x14ac:dyDescent="0.3">
      <c r="A42" s="70" t="s">
        <v>118</v>
      </c>
    </row>
    <row r="43" spans="1:1" x14ac:dyDescent="0.3">
      <c r="A43" s="70" t="s">
        <v>119</v>
      </c>
    </row>
    <row r="44" spans="1:1" x14ac:dyDescent="0.3">
      <c r="A44" s="70" t="s">
        <v>120</v>
      </c>
    </row>
    <row r="45" spans="1:1" x14ac:dyDescent="0.3">
      <c r="A45" s="70"/>
    </row>
    <row r="46" spans="1:1" x14ac:dyDescent="0.3">
      <c r="A46" s="78" t="s">
        <v>121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CECEC-6471-4DB5-8A9E-CED96D3DF095}">
  <dimension ref="A1"/>
  <sheetViews>
    <sheetView topLeftCell="A4" workbookViewId="0">
      <selection activeCell="L29" sqref="L29:L30"/>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8238B-AA05-4159-A66B-CFC6A0B5EB73}">
  <dimension ref="A1:N3"/>
  <sheetViews>
    <sheetView topLeftCell="A13" workbookViewId="0">
      <selection sqref="A1:N3"/>
    </sheetView>
  </sheetViews>
  <sheetFormatPr defaultRowHeight="14.4" x14ac:dyDescent="0.3"/>
  <sheetData>
    <row r="1" spans="1:14" x14ac:dyDescent="0.3">
      <c r="A1" s="38" t="s">
        <v>66</v>
      </c>
      <c r="B1" s="39"/>
      <c r="C1" s="39"/>
      <c r="D1" s="39"/>
      <c r="E1" s="39"/>
      <c r="F1" s="39"/>
      <c r="G1" s="39"/>
      <c r="H1" s="39"/>
      <c r="I1" s="39"/>
      <c r="J1" s="39"/>
      <c r="K1" s="39"/>
      <c r="L1" s="39"/>
      <c r="M1" s="39"/>
      <c r="N1" s="39"/>
    </row>
    <row r="2" spans="1:14" x14ac:dyDescent="0.3">
      <c r="A2" s="39"/>
      <c r="B2" s="39"/>
      <c r="C2" s="39"/>
      <c r="D2" s="39"/>
      <c r="E2" s="39"/>
      <c r="F2" s="39"/>
      <c r="G2" s="39"/>
      <c r="H2" s="39"/>
      <c r="I2" s="39"/>
      <c r="J2" s="39"/>
      <c r="K2" s="39"/>
      <c r="L2" s="39"/>
      <c r="M2" s="39"/>
      <c r="N2" s="39"/>
    </row>
    <row r="3" spans="1:14" ht="49.8" customHeight="1" x14ac:dyDescent="0.3">
      <c r="A3" s="39"/>
      <c r="B3" s="39"/>
      <c r="C3" s="39"/>
      <c r="D3" s="39"/>
      <c r="E3" s="39"/>
      <c r="F3" s="39"/>
      <c r="G3" s="39"/>
      <c r="H3" s="39"/>
      <c r="I3" s="39"/>
      <c r="J3" s="39"/>
      <c r="K3" s="39"/>
      <c r="L3" s="39"/>
      <c r="M3" s="39"/>
      <c r="N3" s="39"/>
    </row>
  </sheetData>
  <mergeCells count="1">
    <mergeCell ref="A1:N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DE202-48C1-4102-9720-5E532BF839CC}">
  <dimension ref="A1"/>
  <sheetViews>
    <sheetView workbookViewId="0">
      <selection activeCell="E68" sqref="E68"/>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1 PUAN İNDİRİMLİ KURUMLAR HESAP</vt:lpstr>
      <vt:lpstr>DETAYLAR</vt:lpstr>
      <vt:lpstr>BEYANNAMEDE GÖSTERİM</vt:lpstr>
      <vt:lpstr>TEBLİĞ</vt:lpstr>
      <vt:lpstr>MEVZUAT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Serdar KARAKUŞ</dc:creator>
  <cp:lastModifiedBy>Serdar KARAKUŞ</cp:lastModifiedBy>
  <cp:lastPrinted>2023-09-15T04:20:05Z</cp:lastPrinted>
  <dcterms:created xsi:type="dcterms:W3CDTF">2022-08-16T19:52:48Z</dcterms:created>
  <dcterms:modified xsi:type="dcterms:W3CDTF">2023-09-15T04:20:55Z</dcterms:modified>
</cp:coreProperties>
</file>