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serda\Desktop\"/>
    </mc:Choice>
  </mc:AlternateContent>
  <xr:revisionPtr revIDLastSave="0" documentId="13_ncr:1_{E3947E3A-2E63-4534-9C4F-79206C601F0E}" xr6:coauthVersionLast="47" xr6:coauthVersionMax="47" xr10:uidLastSave="{00000000-0000-0000-0000-000000000000}"/>
  <bookViews>
    <workbookView xWindow="-108" yWindow="-108" windowWidth="23256" windowHeight="12456" xr2:uid="{00000000-000D-0000-FFFF-FFFF00000000}"/>
  </bookViews>
  <sheets>
    <sheet name="MATRAH ARTIRIMI MATİK" sheetId="1" r:id="rId1"/>
    <sheet name="2022 HESAB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2" l="1"/>
  <c r="F11" i="2"/>
  <c r="D9" i="2"/>
  <c r="E9" i="2" s="1"/>
  <c r="F9" i="2" s="1"/>
  <c r="D7" i="2"/>
  <c r="E7" i="2" s="1"/>
  <c r="F7" i="2" s="1"/>
  <c r="D5" i="2"/>
  <c r="E5" i="2" s="1"/>
  <c r="F5" i="2" s="1"/>
  <c r="C44" i="1"/>
  <c r="F57" i="1" l="1"/>
  <c r="G15" i="1" l="1"/>
  <c r="H15" i="1" s="1"/>
  <c r="F55" i="1" l="1"/>
  <c r="E42" i="1"/>
  <c r="E43" i="1"/>
  <c r="E41" i="1"/>
  <c r="E44" i="1" s="1"/>
  <c r="E84" i="1" s="1"/>
  <c r="E30" i="1"/>
  <c r="F56" i="1" l="1"/>
  <c r="F58" i="1" s="1"/>
  <c r="E85" i="1" s="1"/>
  <c r="C58" i="1"/>
  <c r="F20" i="1"/>
  <c r="C20" i="1"/>
  <c r="E31" i="1"/>
  <c r="E32" i="1"/>
  <c r="E33" i="1"/>
  <c r="E34" i="1"/>
  <c r="C35" i="1"/>
  <c r="C70" i="1"/>
  <c r="E66" i="1"/>
  <c r="E67" i="1"/>
  <c r="E68" i="1"/>
  <c r="E69" i="1"/>
  <c r="E65" i="1"/>
  <c r="E35" i="1" l="1"/>
  <c r="E82" i="1" s="1"/>
  <c r="E83" i="1"/>
  <c r="E70" i="1"/>
  <c r="E86" i="1" s="1"/>
  <c r="E16" i="1"/>
  <c r="G16" i="1" s="1"/>
  <c r="H16" i="1" s="1"/>
  <c r="E17" i="1"/>
  <c r="G17" i="1" s="1"/>
  <c r="H17" i="1" s="1"/>
  <c r="E18" i="1"/>
  <c r="G18" i="1" s="1"/>
  <c r="H18" i="1" s="1"/>
  <c r="E19" i="1"/>
  <c r="G19" i="1" s="1"/>
  <c r="H19" i="1" s="1"/>
  <c r="G20" i="1" l="1"/>
  <c r="E20" i="1"/>
  <c r="H20" i="1" l="1"/>
  <c r="E80" i="1" s="1"/>
  <c r="E8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serdar</author>
  </authors>
  <commentList>
    <comment ref="C14" authorId="0" shapeId="0" xr:uid="{00000000-0006-0000-0000-000002000000}">
      <text>
        <r>
          <rPr>
            <b/>
            <sz val="9"/>
            <color indexed="81"/>
            <rFont val="Tahoma"/>
            <family val="2"/>
            <charset val="162"/>
          </rPr>
          <t>ilgili kurumlar vergisi beyannamesinde yer alan vergi matrahı yazılacaktır.</t>
        </r>
        <r>
          <rPr>
            <sz val="9"/>
            <color indexed="81"/>
            <rFont val="Tahoma"/>
            <family val="2"/>
            <charset val="162"/>
          </rPr>
          <t xml:space="preserve">
</t>
        </r>
      </text>
    </comment>
    <comment ref="G14" authorId="0" shapeId="0" xr:uid="{00000000-0006-0000-0000-000003000000}">
      <text>
        <r>
          <rPr>
            <b/>
            <sz val="9"/>
            <color indexed="81"/>
            <rFont val="Tahoma"/>
            <family val="2"/>
            <charset val="162"/>
          </rPr>
          <t>ilgili yılda zarar var ve matrah artırımı yapılır ise takip eden yıllarda zararın yarısı dikkate alınır.</t>
        </r>
      </text>
    </comment>
  </commentList>
</comments>
</file>

<file path=xl/sharedStrings.xml><?xml version="1.0" encoding="utf-8"?>
<sst xmlns="http://schemas.openxmlformats.org/spreadsheetml/2006/main" count="100" uniqueCount="68">
  <si>
    <t>Dönem</t>
  </si>
  <si>
    <t>Faaliyette 
Bulunulan 
Ay Sayısı</t>
  </si>
  <si>
    <t>Beyana Göre
Arttırılması 
Gereken 
Matrah</t>
  </si>
  <si>
    <t>Asgari Matrah</t>
  </si>
  <si>
    <t>%15 Oranla
Ödenecek
Tutar</t>
  </si>
  <si>
    <t>Toplam</t>
  </si>
  <si>
    <t>KURUMLAR VERGİSİ MATRAH ARTIRIMI</t>
  </si>
  <si>
    <t>Arttırım 
Oranı  (%)</t>
  </si>
  <si>
    <t xml:space="preserve">Beyan Edilen 391
HESAPLANAN KDV TOPLAMI </t>
  </si>
  <si>
    <t>Beyana Göre
Ödenecek
Tutar</t>
  </si>
  <si>
    <t>KDV -KATMA DEĞER  VERGİSİ MATRAH ARTIRIMI</t>
  </si>
  <si>
    <t>Mükelleflerin, beyannamelerde yer alan hesaplanan katma değer vergisinin yıllık toplamı üzerinden aşağıdaki belirtilen oranlardan az olmamak üzere belirlenecek katma değer vergisini, vergi artırımı olarak beyan etmeleri halinde, ilgili dönemler için katma değer vergisi incelemesi ve tarhiyatı yapılamayacaktır.</t>
  </si>
  <si>
    <t>Kanun uyarınca mükelleflerin, stopaja tabi aşağıdaki ödemelere ilişkin matrahlarını belirli oranlarda artırmaları durumunda, ilgili dönemlere ilişkin vergi incelemesi ve tarhiyat yapılmayacaktır. </t>
  </si>
  <si>
    <t xml:space="preserve"> </t>
  </si>
  <si>
    <t>Yıllık beyan edilen;
ücret, serbest meslek
ve kira ödemelerinin
gayrisafi tutarı
üzerinden artırılacak
vergi oranıI (%)</t>
  </si>
  <si>
    <t xml:space="preserve">Yıllık beyan edilen;
ücret, serbest meslek
ve kira ödemelerinin
gayrisafi tutarı
</t>
  </si>
  <si>
    <t>TOPLAM</t>
  </si>
  <si>
    <t>FAYDANILANCAK KURUMLAR-KDV-MUHTSAR VE STOK ARTIRIMINA İLİŞKİN HESAPLAMA TABLOSU</t>
  </si>
  <si>
    <t>MUHTASAR-STOPAJ VERGİSİ MATRAH ARTIRIMI</t>
  </si>
  <si>
    <t>KASA VEYA ORTAKLAR HESABI DÜZELTMESİ</t>
  </si>
  <si>
    <t>BEYAN EDİLECEK TUTAR</t>
  </si>
  <si>
    <t xml:space="preserve">
Oranı  (%)</t>
  </si>
  <si>
    <t>TÜRÜ</t>
  </si>
  <si>
    <t>KASA</t>
  </si>
  <si>
    <t>ORTAKLAR</t>
  </si>
  <si>
    <t>EMTİA VE SABİT KIYMETLER  DÜZELTMESİ (150-151-152-153-253-254-255 HESAPLAR</t>
  </si>
  <si>
    <t xml:space="preserve"> İşletmede mevcut olduğu VEYA olmadığı  halde kayıtlarda yer almayan mal, makine, teçhizat ve demirbaşların kayda alınması İktisadi kıymetler, mükelleflerce veya bağlı oldukları meslek kuruluşunca tespit edilen rayiç bedeli ile vergi dairesine bildirilir ve defterlere kaydedilir.
• Genel KDV oranına tabi makine, teçhizat, mal ve demirbaşlar için % 10, indirimli oran tabi mallar için malın tabi olduğu oranın yarısı oranında vergi ödenir.
• Kayda alınan kıymetler için özel karşılık hesabı açılır. Mallar için ayrılan karşılık sermaye unsuru, diğer kıymetler için ayrılan karşılık birikmiş amortisman sayılır.</t>
  </si>
  <si>
    <t>MAL+DEMİRBAŞ</t>
  </si>
  <si>
    <t xml:space="preserve">
TABİ OLDUĞU NORMAL KDV ORANI Oranı  (%)</t>
  </si>
  <si>
    <t>KANUN GERĞİ HESAPLACAK KDV ORANI  (YARISI %)</t>
  </si>
  <si>
    <t>TÜR</t>
  </si>
  <si>
    <t>KURUMLAR</t>
  </si>
  <si>
    <t>KDV</t>
  </si>
  <si>
    <t>EMTİA+ DEMİRBAŞ</t>
  </si>
  <si>
    <t>MUHTASAR</t>
  </si>
  <si>
    <t>TOPLAM ÖDENECEK</t>
  </si>
  <si>
    <t>ÖDENECEK TOPLAMLAR ÖZET</t>
  </si>
  <si>
    <t>FİRMA::</t>
  </si>
  <si>
    <t>GELİR</t>
  </si>
  <si>
    <t>İlgili Yılda Beyan Edilen
Kurumlar
 Vergisi
Matrahı</t>
  </si>
  <si>
    <t>DİĞER MUHTELİF HESAPLAR</t>
  </si>
  <si>
    <t>Yıllara Sari İnşaat İşlerine İlişkin Stopaj Artırımı</t>
  </si>
  <si>
    <t xml:space="preserve">7440  SAYILI  BAZI ALACAKLARIN YENİDEN YAPILANDIRILMASINA İLİŞKİN KANUNA İSTİNADEN </t>
  </si>
  <si>
    <t>Yapılan düzenleme çerçevesinde, bilanço esasına göre defter tutan gelir vergisi mükellefleri ve kurumlar vergisi mükelleflerinin 2018-2019-2020-2021-2022 yıllarına ilişkin olarak verdikleri yıllık gelir vergisi ve kurumlar vergisi beyannamesine esas alınan matrahlarını aşağıda belirtilen oranlardan az olmamak üzere artırabilecekleri belirtilmektedir.</t>
  </si>
  <si>
    <t>2022*</t>
  </si>
  <si>
    <t>2018-2019-2020 YILLARI İÇİN 7326 SAYILI KANUNDAN FAYDALANDINIZMI              (EVET/HAYIR)</t>
  </si>
  <si>
    <t>7440 sayılı kanun 5. ve Geçici 1.maddesi kapsamında Matrah Artışı Vergi Planlama tablosu</t>
  </si>
  <si>
    <t>2022 Beyannamesinde Matrah bulunanlar</t>
  </si>
  <si>
    <t>Yüksek olan üzerinden işlemler yapılmak zorunda
Ödenecek vergi planlaması o şekilde yapılmalı planlanmalı</t>
  </si>
  <si>
    <t>2021 Kurumlar vergi matrahı</t>
  </si>
  <si>
    <t>artırım oranı</t>
  </si>
  <si>
    <t>artırım sonrası matrah</t>
  </si>
  <si>
    <t>artırım oranı% 25</t>
  </si>
  <si>
    <t>Ödenecek vergi % 20</t>
  </si>
  <si>
    <t>2022-3.dönem KGV Matrahı</t>
  </si>
  <si>
    <t>2022-Kurumlar Vergisi Matrahı</t>
  </si>
  <si>
    <t>2022-Kurumlar Vergi Beyannamesi Zarar Olması halinde</t>
  </si>
  <si>
    <t>asgari matrah</t>
  </si>
  <si>
    <t>artırım oran</t>
  </si>
  <si>
    <t>2022-Gelir Vergi Beyannamesi Zarar Olması halinde</t>
  </si>
  <si>
    <t>serdar@vertax.com.tr</t>
  </si>
  <si>
    <t>detaylı bilgi diğer sayfada</t>
  </si>
  <si>
    <t>Hesaplamaya
Esas Matrah (EĞER- ZARAR VEYA ASGARİ MATRAHTAN DÜŞÜK BİR TUTAR VAR İSE ASGARİ MATRAH DİKKATE ALINIR)</t>
  </si>
  <si>
    <r>
      <rPr>
        <b/>
        <sz val="10"/>
        <color theme="1"/>
        <rFont val="Microsoft Sans Serif"/>
        <family val="2"/>
        <charset val="162"/>
      </rPr>
      <t>*2022 takvim yılına yönelik matrah artırımında bulunulabilmesi için</t>
    </r>
    <r>
      <rPr>
        <sz val="10"/>
        <color theme="1"/>
        <rFont val="Microsoft Sans Serif"/>
        <family val="2"/>
        <charset val="162"/>
      </rPr>
      <t xml:space="preserve">
Bu yıla ilişkin gelir veya kurumlar vergisi beyannamesinin verilmiş olması ve Bu beyannamelerde beyan edilen vergiye esas matrahların, </t>
    </r>
    <r>
      <rPr>
        <b/>
        <sz val="10"/>
        <color theme="1"/>
        <rFont val="Microsoft Sans Serif"/>
        <family val="2"/>
        <charset val="162"/>
      </rPr>
      <t>2021 takvim yılında beyan edilen matrahın %122,93 oranında artırılması s</t>
    </r>
    <r>
      <rPr>
        <sz val="10"/>
        <color theme="1"/>
        <rFont val="Microsoft Sans Serif"/>
        <family val="2"/>
        <charset val="162"/>
      </rPr>
      <t>uretiyle bulunan tutar ile 202</t>
    </r>
    <r>
      <rPr>
        <b/>
        <sz val="10"/>
        <color theme="1"/>
        <rFont val="Microsoft Sans Serif"/>
        <family val="2"/>
        <charset val="162"/>
      </rPr>
      <t xml:space="preserve">2 takvim yılı üçüncü geçicivergilendirme döneminde beyan edilen matrahın %40 oranında artırılması </t>
    </r>
    <r>
      <rPr>
        <sz val="10"/>
        <color theme="1"/>
        <rFont val="Microsoft Sans Serif"/>
        <family val="2"/>
        <charset val="162"/>
      </rPr>
      <t>suretiyle bulunantutarın yüksek olanından az olmaması gerekmektedir.</t>
    </r>
  </si>
  <si>
    <r>
      <t>Yıllara sari inşaat ve onarım işleri ile uğraşan mükelleflere bu işleri ile ilgili olarak yapılan hakediş ödemelerinden vergi tevkifatı yapmaya mecbur olanların; ilgili yıl içinde verdikleri muhtasar beyannamelerinde yer alan söz konusu ödemelerine ilişkin gayrisafi tutarlarının yıllık toplamı</t>
    </r>
    <r>
      <rPr>
        <sz val="10"/>
        <color rgb="FFFF0000"/>
        <rFont val="Microsoft Sans Serif"/>
        <family val="2"/>
        <charset val="162"/>
      </rPr>
      <t xml:space="preserve"> üzerinden %1 oranında</t>
    </r>
    <r>
      <rPr>
        <sz val="10"/>
        <color theme="1"/>
        <rFont val="Microsoft Sans Serif"/>
        <family val="2"/>
        <charset val="162"/>
      </rPr>
      <t xml:space="preserve"> hesaplanacak vergiyi ödemeleri halinde bu vergi türü için vergi incelemesi ve tarhiyat yapılmayacaktır.</t>
    </r>
  </si>
  <si>
    <t>SMMM SERDAR KARAKUŞ</t>
  </si>
  <si>
    <r>
      <rPr>
        <b/>
        <sz val="8"/>
        <color rgb="FFFF0000"/>
        <rFont val="Microsoft Sans Serif"/>
        <family val="2"/>
        <charset val="162"/>
      </rPr>
      <t xml:space="preserve">ÖNEMLİ NOT: </t>
    </r>
    <r>
      <rPr>
        <b/>
        <sz val="8"/>
        <color theme="1"/>
        <rFont val="Microsoft Sans Serif"/>
        <family val="2"/>
        <charset val="162"/>
      </rPr>
      <t>2018-2019-2020 YILLARI 7326 SAYILI MATRAH ARTIRMI KANUNU KAPSAMINDA DA YER ALDIĞINDAN BU DÖNEMLERDE 7326 KANUNDAN FAYDALANDIYSANIZ  TABLODA 2018-2019-2020 YILLARINI DOLDURMAYINIZ</t>
    </r>
  </si>
  <si>
    <t>31.12.2022 tarihi itibariyle bilançoda görülmekle birlikte, işletmede bulunmayan kasa mevcudunun düzeltilmesi/• 31.12.2022 tarihi itibariyle bilançoda görülmekle birlikte, işletmede bulunmayan ortaklardan alacaklar hesabının düzeltilmesi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</si>
</sst>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1" x14ac:knownFonts="1">
    <font>
      <sz val="11"/>
      <color theme="1"/>
      <name val="Calibri"/>
      <family val="2"/>
      <charset val="162"/>
      <scheme val="minor"/>
    </font>
    <font>
      <sz val="11"/>
      <color theme="1"/>
      <name val="Calibri"/>
      <family val="2"/>
      <charset val="162"/>
      <scheme val="minor"/>
    </font>
    <font>
      <sz val="9"/>
      <color indexed="81"/>
      <name val="Tahoma"/>
      <family val="2"/>
      <charset val="162"/>
    </font>
    <font>
      <b/>
      <sz val="9"/>
      <color indexed="81"/>
      <name val="Tahoma"/>
      <family val="2"/>
      <charset val="162"/>
    </font>
    <font>
      <u/>
      <sz val="11"/>
      <color theme="10"/>
      <name val="Calibri"/>
      <family val="2"/>
      <charset val="162"/>
      <scheme val="minor"/>
    </font>
    <font>
      <b/>
      <sz val="9"/>
      <color theme="1"/>
      <name val="Times New Roman"/>
      <family val="1"/>
      <charset val="162"/>
    </font>
    <font>
      <sz val="9"/>
      <color theme="1"/>
      <name val="Times New Roman"/>
      <family val="1"/>
      <charset val="162"/>
    </font>
    <font>
      <b/>
      <sz val="8"/>
      <color theme="1"/>
      <name val="Microsoft Sans Serif"/>
      <family val="2"/>
      <charset val="162"/>
    </font>
    <font>
      <b/>
      <sz val="10"/>
      <color rgb="FF444444"/>
      <name val="Microsoft Sans Serif"/>
      <family val="2"/>
      <charset val="162"/>
    </font>
    <font>
      <sz val="10"/>
      <color rgb="FFFF0000"/>
      <name val="Microsoft Sans Serif"/>
      <family val="2"/>
      <charset val="162"/>
    </font>
    <font>
      <sz val="10"/>
      <color theme="1"/>
      <name val="Microsoft Sans Serif"/>
      <family val="2"/>
      <charset val="162"/>
    </font>
    <font>
      <u/>
      <sz val="10"/>
      <color theme="10"/>
      <name val="Microsoft Sans Serif"/>
      <family val="2"/>
      <charset val="162"/>
    </font>
    <font>
      <b/>
      <sz val="10"/>
      <color theme="1"/>
      <name val="Microsoft Sans Serif"/>
      <family val="2"/>
      <charset val="162"/>
    </font>
    <font>
      <b/>
      <sz val="10"/>
      <color rgb="FF002060"/>
      <name val="Microsoft Sans Serif"/>
      <family val="2"/>
      <charset val="162"/>
    </font>
    <font>
      <b/>
      <sz val="10"/>
      <color theme="4"/>
      <name val="Microsoft Sans Serif"/>
      <family val="2"/>
      <charset val="162"/>
    </font>
    <font>
      <sz val="10"/>
      <color rgb="FF444444"/>
      <name val="Microsoft Sans Serif"/>
      <family val="2"/>
      <charset val="162"/>
    </font>
    <font>
      <b/>
      <sz val="10"/>
      <name val="Microsoft Sans Serif"/>
      <family val="2"/>
      <charset val="162"/>
    </font>
    <font>
      <sz val="10"/>
      <name val="Microsoft Sans Serif"/>
      <family val="2"/>
      <charset val="162"/>
    </font>
    <font>
      <u/>
      <sz val="16"/>
      <color theme="10"/>
      <name val="Microsoft Sans Serif"/>
      <family val="2"/>
      <charset val="162"/>
    </font>
    <font>
      <b/>
      <sz val="8"/>
      <color rgb="FFFF0000"/>
      <name val="Microsoft Sans Serif"/>
      <family val="2"/>
      <charset val="162"/>
    </font>
    <font>
      <b/>
      <sz val="12"/>
      <color rgb="FF002060"/>
      <name val="Microsoft Sans Serif"/>
      <family val="2"/>
      <charset val="162"/>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cellStyleXfs>
  <cellXfs count="124">
    <xf numFmtId="0" fontId="0" fillId="0" borderId="0" xfId="0"/>
    <xf numFmtId="0" fontId="6" fillId="0" borderId="0" xfId="0" applyFont="1"/>
    <xf numFmtId="0" fontId="6" fillId="0" borderId="0" xfId="0" applyFont="1" applyAlignment="1">
      <alignment wrapText="1"/>
    </xf>
    <xf numFmtId="0" fontId="5" fillId="0" borderId="28" xfId="0" applyFont="1" applyBorder="1" applyAlignment="1">
      <alignment wrapText="1"/>
    </xf>
    <xf numFmtId="0" fontId="6" fillId="0" borderId="29" xfId="0" applyFont="1" applyBorder="1"/>
    <xf numFmtId="0" fontId="6" fillId="0" borderId="29" xfId="0" applyFont="1" applyBorder="1" applyAlignment="1">
      <alignment wrapText="1"/>
    </xf>
    <xf numFmtId="0" fontId="6" fillId="0" borderId="31" xfId="0" applyFont="1" applyBorder="1" applyAlignment="1">
      <alignment wrapText="1"/>
    </xf>
    <xf numFmtId="0" fontId="5" fillId="0" borderId="0" xfId="0" applyFont="1"/>
    <xf numFmtId="0" fontId="5" fillId="0" borderId="0" xfId="0" applyFont="1" applyAlignment="1">
      <alignment wrapText="1"/>
    </xf>
    <xf numFmtId="0" fontId="5" fillId="0" borderId="32" xfId="0" applyFont="1" applyBorder="1"/>
    <xf numFmtId="164" fontId="6" fillId="4" borderId="0" xfId="1" applyFont="1" applyFill="1" applyBorder="1"/>
    <xf numFmtId="164" fontId="6" fillId="0" borderId="0" xfId="1" applyFont="1" applyBorder="1"/>
    <xf numFmtId="164" fontId="6" fillId="0" borderId="32" xfId="1" applyFont="1" applyBorder="1"/>
    <xf numFmtId="164" fontId="5" fillId="0" borderId="0" xfId="1" applyFont="1" applyBorder="1"/>
    <xf numFmtId="164" fontId="5" fillId="0" borderId="32" xfId="1" applyFont="1" applyBorder="1"/>
    <xf numFmtId="0" fontId="6" fillId="0" borderId="33" xfId="0" applyFont="1" applyBorder="1" applyAlignment="1">
      <alignment wrapText="1"/>
    </xf>
    <xf numFmtId="164" fontId="6" fillId="4" borderId="34" xfId="1" applyFont="1" applyFill="1" applyBorder="1"/>
    <xf numFmtId="0" fontId="6" fillId="0" borderId="34" xfId="0" applyFont="1" applyBorder="1" applyAlignment="1">
      <alignment wrapText="1"/>
    </xf>
    <xf numFmtId="164" fontId="6" fillId="0" borderId="34" xfId="1" applyFont="1" applyBorder="1"/>
    <xf numFmtId="164" fontId="6" fillId="0" borderId="35" xfId="1" applyFont="1" applyBorder="1"/>
    <xf numFmtId="0" fontId="5" fillId="0" borderId="29" xfId="0" applyFont="1" applyBorder="1" applyAlignment="1">
      <alignment vertical="center"/>
    </xf>
    <xf numFmtId="0" fontId="5" fillId="0" borderId="30" xfId="0" applyFont="1" applyBorder="1" applyAlignment="1">
      <alignment vertical="center"/>
    </xf>
    <xf numFmtId="0" fontId="6" fillId="0" borderId="34" xfId="0" applyFont="1" applyBorder="1"/>
    <xf numFmtId="164" fontId="6" fillId="0" borderId="34" xfId="1" applyFont="1" applyBorder="1" applyAlignment="1">
      <alignment vertical="center"/>
    </xf>
    <xf numFmtId="164" fontId="6" fillId="0" borderId="35" xfId="1" applyFont="1" applyBorder="1" applyAlignment="1">
      <alignmen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164" fontId="6" fillId="0" borderId="34" xfId="1" applyFont="1" applyBorder="1" applyAlignment="1">
      <alignment horizontal="center" vertical="center"/>
    </xf>
    <xf numFmtId="164" fontId="6" fillId="0" borderId="35" xfId="1" applyFont="1" applyBorder="1" applyAlignment="1">
      <alignment horizontal="center" vertical="center"/>
    </xf>
    <xf numFmtId="164" fontId="6" fillId="0" borderId="0" xfId="1" applyFont="1"/>
    <xf numFmtId="0" fontId="8" fillId="2" borderId="25" xfId="0" applyFont="1" applyFill="1" applyBorder="1" applyAlignment="1">
      <alignment horizontal="center" vertical="center" wrapText="1"/>
    </xf>
    <xf numFmtId="0" fontId="9" fillId="0" borderId="0" xfId="0" applyFont="1" applyAlignment="1">
      <alignment wrapText="1"/>
    </xf>
    <xf numFmtId="0" fontId="10" fillId="0" borderId="0" xfId="0" applyFont="1"/>
    <xf numFmtId="0" fontId="11" fillId="0" borderId="0" xfId="2" applyFont="1"/>
    <xf numFmtId="0" fontId="12" fillId="0" borderId="2" xfId="0" applyFont="1" applyBorder="1" applyAlignment="1" applyProtection="1">
      <alignment horizontal="center" vertical="center"/>
      <protection hidden="1"/>
    </xf>
    <xf numFmtId="0" fontId="12" fillId="0" borderId="3" xfId="0" applyFont="1" applyBorder="1" applyAlignment="1" applyProtection="1">
      <alignment horizontal="center" vertical="center" wrapText="1"/>
      <protection hidden="1"/>
    </xf>
    <xf numFmtId="0" fontId="12" fillId="4" borderId="3" xfId="0" applyFont="1" applyFill="1" applyBorder="1" applyAlignment="1" applyProtection="1">
      <alignment horizontal="center" vertical="center" wrapText="1"/>
      <protection hidden="1"/>
    </xf>
    <xf numFmtId="0" fontId="12" fillId="2" borderId="3" xfId="0" applyFont="1" applyFill="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2" borderId="8" xfId="0" applyFont="1" applyFill="1" applyBorder="1" applyAlignment="1" applyProtection="1">
      <alignment horizontal="center" vertical="center" wrapText="1"/>
      <protection hidden="1"/>
    </xf>
    <xf numFmtId="0" fontId="10" fillId="0" borderId="5" xfId="0" applyFont="1" applyBorder="1" applyAlignment="1" applyProtection="1">
      <alignment horizontal="center" vertical="center"/>
      <protection hidden="1"/>
    </xf>
    <xf numFmtId="0" fontId="10" fillId="0" borderId="1" xfId="0" applyFont="1" applyBorder="1" applyAlignment="1" applyProtection="1">
      <alignment horizontal="center" vertical="center"/>
      <protection locked="0" hidden="1"/>
    </xf>
    <xf numFmtId="164" fontId="10" fillId="4" borderId="1" xfId="1" applyFont="1" applyFill="1" applyBorder="1" applyAlignment="1" applyProtection="1">
      <alignment vertical="center"/>
      <protection locked="0" hidden="1"/>
    </xf>
    <xf numFmtId="9" fontId="10" fillId="0" borderId="1" xfId="0" applyNumberFormat="1" applyFont="1" applyBorder="1" applyAlignment="1" applyProtection="1">
      <alignment horizontal="center" vertical="center"/>
      <protection hidden="1"/>
    </xf>
    <xf numFmtId="164" fontId="10" fillId="0" borderId="1" xfId="1" applyFont="1" applyBorder="1" applyAlignment="1" applyProtection="1">
      <alignment vertical="center"/>
      <protection hidden="1"/>
    </xf>
    <xf numFmtId="164" fontId="10" fillId="0" borderId="6" xfId="1" applyFont="1" applyBorder="1" applyAlignment="1" applyProtection="1">
      <alignment vertical="center"/>
      <protection hidden="1"/>
    </xf>
    <xf numFmtId="0" fontId="10" fillId="4" borderId="21" xfId="0" applyFont="1" applyFill="1" applyBorder="1"/>
    <xf numFmtId="0" fontId="9" fillId="0" borderId="5" xfId="0" applyFont="1" applyBorder="1" applyAlignment="1" applyProtection="1">
      <alignment horizontal="center" vertical="center"/>
      <protection hidden="1"/>
    </xf>
    <xf numFmtId="0" fontId="9" fillId="0" borderId="3" xfId="0" applyFont="1" applyBorder="1" applyAlignment="1" applyProtection="1">
      <alignment horizontal="center" vertical="center"/>
      <protection locked="0" hidden="1"/>
    </xf>
    <xf numFmtId="164" fontId="9" fillId="4" borderId="3" xfId="1" applyFont="1" applyFill="1" applyBorder="1" applyAlignment="1" applyProtection="1">
      <alignment vertical="center"/>
      <protection locked="0" hidden="1"/>
    </xf>
    <xf numFmtId="9" fontId="9" fillId="0" borderId="3" xfId="0" applyNumberFormat="1" applyFont="1" applyBorder="1" applyAlignment="1" applyProtection="1">
      <alignment horizontal="center" vertical="center"/>
      <protection hidden="1"/>
    </xf>
    <xf numFmtId="164" fontId="9" fillId="0" borderId="3" xfId="1" applyFont="1" applyBorder="1" applyAlignment="1" applyProtection="1">
      <alignment vertical="center"/>
      <protection hidden="1"/>
    </xf>
    <xf numFmtId="164" fontId="9" fillId="0" borderId="1" xfId="1" applyFont="1" applyBorder="1" applyAlignment="1" applyProtection="1">
      <alignment vertical="center"/>
      <protection hidden="1"/>
    </xf>
    <xf numFmtId="164" fontId="9" fillId="0" borderId="6" xfId="1" applyFont="1" applyBorder="1" applyAlignment="1" applyProtection="1">
      <alignment vertical="center"/>
      <protection hidden="1"/>
    </xf>
    <xf numFmtId="164" fontId="12" fillId="3" borderId="1" xfId="1" applyFont="1" applyFill="1" applyBorder="1" applyAlignment="1" applyProtection="1">
      <protection hidden="1"/>
    </xf>
    <xf numFmtId="4" fontId="12" fillId="3" borderId="1" xfId="0" applyNumberFormat="1" applyFont="1" applyFill="1" applyBorder="1" applyProtection="1">
      <protection hidden="1"/>
    </xf>
    <xf numFmtId="164" fontId="12" fillId="3" borderId="6" xfId="1" applyFont="1" applyFill="1" applyBorder="1" applyAlignment="1" applyProtection="1">
      <protection hidden="1"/>
    </xf>
    <xf numFmtId="0" fontId="12" fillId="2" borderId="7" xfId="0" applyFont="1" applyFill="1" applyBorder="1" applyAlignment="1" applyProtection="1">
      <alignment horizontal="center" vertical="center"/>
      <protection hidden="1"/>
    </xf>
    <xf numFmtId="0" fontId="12" fillId="4" borderId="8" xfId="0" applyFont="1" applyFill="1" applyBorder="1" applyAlignment="1" applyProtection="1">
      <alignment horizontal="center" vertical="center" wrapText="1"/>
      <protection hidden="1"/>
    </xf>
    <xf numFmtId="0" fontId="12" fillId="2" borderId="9" xfId="0" applyFont="1" applyFill="1" applyBorder="1" applyAlignment="1" applyProtection="1">
      <alignment horizontal="center" vertical="center" wrapText="1"/>
      <protection hidden="1"/>
    </xf>
    <xf numFmtId="0" fontId="10" fillId="0" borderId="16" xfId="0" applyFont="1" applyBorder="1" applyAlignment="1" applyProtection="1">
      <alignment horizontal="center" vertical="center"/>
      <protection locked="0" hidden="1"/>
    </xf>
    <xf numFmtId="164" fontId="10" fillId="4" borderId="16" xfId="1" applyFont="1" applyFill="1" applyBorder="1" applyAlignment="1" applyProtection="1">
      <alignment horizontal="center" vertical="center"/>
      <protection hidden="1"/>
    </xf>
    <xf numFmtId="165" fontId="15" fillId="0" borderId="16" xfId="0" applyNumberFormat="1" applyFont="1" applyBorder="1" applyAlignment="1">
      <alignment horizontal="center" vertical="center" wrapText="1"/>
    </xf>
    <xf numFmtId="164" fontId="10" fillId="0" borderId="19" xfId="1" applyFont="1" applyBorder="1" applyAlignment="1" applyProtection="1">
      <alignment horizontal="center" vertical="center"/>
      <protection hidden="1"/>
    </xf>
    <xf numFmtId="0" fontId="10" fillId="0" borderId="23" xfId="0" applyFont="1" applyBorder="1" applyAlignment="1" applyProtection="1">
      <alignment horizontal="center" vertical="center"/>
      <protection locked="0" hidden="1"/>
    </xf>
    <xf numFmtId="164" fontId="10" fillId="4" borderId="23" xfId="1" applyFont="1" applyFill="1" applyBorder="1" applyAlignment="1" applyProtection="1">
      <alignment horizontal="center" vertical="center"/>
      <protection hidden="1"/>
    </xf>
    <xf numFmtId="165" fontId="15" fillId="0" borderId="23" xfId="0" applyNumberFormat="1" applyFont="1" applyBorder="1" applyAlignment="1">
      <alignment horizontal="center" vertical="center" wrapText="1"/>
    </xf>
    <xf numFmtId="164" fontId="10" fillId="0" borderId="24" xfId="1" applyFont="1" applyBorder="1" applyAlignment="1" applyProtection="1">
      <alignment horizontal="center" vertical="center"/>
      <protection hidden="1"/>
    </xf>
    <xf numFmtId="164" fontId="17" fillId="3" borderId="11" xfId="1" applyFont="1" applyFill="1" applyBorder="1" applyAlignment="1" applyProtection="1">
      <alignment horizontal="center" vertical="center"/>
      <protection hidden="1"/>
    </xf>
    <xf numFmtId="164" fontId="17" fillId="3" borderId="12" xfId="1" applyFont="1" applyFill="1" applyBorder="1" applyAlignment="1" applyProtection="1">
      <alignment horizontal="center" vertical="center"/>
      <protection hidden="1"/>
    </xf>
    <xf numFmtId="0" fontId="12" fillId="0" borderId="0" xfId="0" applyFont="1"/>
    <xf numFmtId="0" fontId="10" fillId="0" borderId="22" xfId="0" applyFont="1" applyBorder="1" applyAlignment="1" applyProtection="1">
      <alignment horizontal="center" vertical="center"/>
      <protection hidden="1"/>
    </xf>
    <xf numFmtId="0" fontId="10" fillId="0" borderId="23" xfId="0" applyFont="1" applyBorder="1" applyAlignment="1" applyProtection="1">
      <alignment horizontal="center" vertical="center" wrapText="1"/>
      <protection locked="0" hidden="1"/>
    </xf>
    <xf numFmtId="0" fontId="12" fillId="2" borderId="25" xfId="0" applyFont="1" applyFill="1" applyBorder="1" applyAlignment="1" applyProtection="1">
      <alignment horizontal="center" vertical="center" wrapText="1"/>
      <protection hidden="1"/>
    </xf>
    <xf numFmtId="0" fontId="12" fillId="4" borderId="25" xfId="0" applyFont="1" applyFill="1" applyBorder="1" applyAlignment="1" applyProtection="1">
      <alignment horizontal="center" vertical="center" wrapText="1"/>
      <protection hidden="1"/>
    </xf>
    <xf numFmtId="0" fontId="10" fillId="0" borderId="17" xfId="0" applyFont="1" applyBorder="1" applyAlignment="1" applyProtection="1">
      <alignment horizontal="center" vertical="center"/>
      <protection locked="0" hidden="1"/>
    </xf>
    <xf numFmtId="164" fontId="10" fillId="4" borderId="17" xfId="1" applyFont="1" applyFill="1" applyBorder="1" applyAlignment="1" applyProtection="1">
      <alignment horizontal="center" vertical="center"/>
      <protection hidden="1"/>
    </xf>
    <xf numFmtId="9" fontId="15" fillId="0" borderId="17" xfId="0" applyNumberFormat="1" applyFont="1" applyBorder="1" applyAlignment="1">
      <alignment horizontal="center" vertical="center" wrapText="1"/>
    </xf>
    <xf numFmtId="164" fontId="10" fillId="0" borderId="17" xfId="1" applyFont="1" applyBorder="1" applyAlignment="1" applyProtection="1">
      <alignment horizontal="center" vertical="center"/>
      <protection hidden="1"/>
    </xf>
    <xf numFmtId="9" fontId="15" fillId="0" borderId="16" xfId="0" applyNumberFormat="1" applyFont="1" applyBorder="1" applyAlignment="1">
      <alignment horizontal="center" vertical="center" wrapText="1"/>
    </xf>
    <xf numFmtId="164" fontId="10" fillId="0" borderId="16" xfId="1" applyFont="1" applyBorder="1" applyAlignment="1" applyProtection="1">
      <alignment horizontal="center" vertical="center"/>
      <protection hidden="1"/>
    </xf>
    <xf numFmtId="164" fontId="12" fillId="3" borderId="16" xfId="0" applyNumberFormat="1" applyFont="1" applyFill="1" applyBorder="1"/>
    <xf numFmtId="0" fontId="9" fillId="0" borderId="0" xfId="0" applyFont="1"/>
    <xf numFmtId="0" fontId="12" fillId="2" borderId="7" xfId="0" applyFont="1" applyFill="1" applyBorder="1" applyAlignment="1" applyProtection="1">
      <alignment horizontal="center" vertical="center" wrapText="1"/>
      <protection hidden="1"/>
    </xf>
    <xf numFmtId="164" fontId="10" fillId="0" borderId="18" xfId="1" applyFont="1" applyBorder="1" applyAlignment="1" applyProtection="1">
      <alignment horizontal="center" vertical="center" wrapText="1"/>
      <protection hidden="1"/>
    </xf>
    <xf numFmtId="164" fontId="10" fillId="0" borderId="18" xfId="1" applyFont="1" applyFill="1" applyBorder="1" applyAlignment="1" applyProtection="1">
      <alignment horizontal="center" vertical="center" wrapText="1"/>
      <protection hidden="1"/>
    </xf>
    <xf numFmtId="164" fontId="10" fillId="0" borderId="19" xfId="1" applyFont="1" applyBorder="1"/>
    <xf numFmtId="164" fontId="12" fillId="2" borderId="26" xfId="1" applyFont="1" applyFill="1" applyBorder="1" applyAlignment="1" applyProtection="1">
      <alignment horizontal="center" vertical="center" wrapText="1"/>
      <protection hidden="1"/>
    </xf>
    <xf numFmtId="164" fontId="12" fillId="2" borderId="27" xfId="1" applyFont="1" applyFill="1" applyBorder="1"/>
    <xf numFmtId="164" fontId="10" fillId="0" borderId="0" xfId="1" applyFont="1"/>
    <xf numFmtId="0" fontId="18" fillId="0" borderId="0" xfId="2" applyFont="1"/>
    <xf numFmtId="0" fontId="13" fillId="0" borderId="0" xfId="0" applyFont="1" applyAlignment="1">
      <alignment wrapText="1"/>
    </xf>
    <xf numFmtId="0" fontId="12" fillId="2" borderId="0" xfId="0" applyFont="1" applyFill="1" applyAlignment="1">
      <alignment horizontal="center"/>
    </xf>
    <xf numFmtId="0" fontId="12" fillId="3" borderId="13" xfId="0" applyFont="1" applyFill="1" applyBorder="1" applyAlignment="1">
      <alignment horizontal="center"/>
    </xf>
    <xf numFmtId="0" fontId="12" fillId="3" borderId="14" xfId="0" applyFont="1" applyFill="1" applyBorder="1" applyAlignment="1">
      <alignment horizontal="center"/>
    </xf>
    <xf numFmtId="0" fontId="12" fillId="3" borderId="15" xfId="0" applyFont="1" applyFill="1" applyBorder="1" applyAlignment="1">
      <alignment horizontal="center"/>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6" fillId="3" borderId="10" xfId="0" applyFont="1" applyFill="1" applyBorder="1" applyAlignment="1">
      <alignment horizontal="center"/>
    </xf>
    <xf numFmtId="0" fontId="16" fillId="3" borderId="11" xfId="0" applyFont="1" applyFill="1" applyBorder="1" applyAlignment="1">
      <alignment horizontal="center"/>
    </xf>
    <xf numFmtId="0" fontId="12" fillId="3" borderId="20" xfId="0" applyFont="1" applyFill="1" applyBorder="1" applyAlignment="1">
      <alignment horizontal="center"/>
    </xf>
    <xf numFmtId="0" fontId="12" fillId="3" borderId="21" xfId="0" applyFont="1" applyFill="1" applyBorder="1" applyAlignment="1">
      <alignment horizontal="center"/>
    </xf>
    <xf numFmtId="0" fontId="12" fillId="3" borderId="13" xfId="0" applyFont="1" applyFill="1" applyBorder="1" applyAlignment="1">
      <alignment horizontal="center" wrapText="1"/>
    </xf>
    <xf numFmtId="0" fontId="12" fillId="3" borderId="14" xfId="0" applyFont="1" applyFill="1" applyBorder="1" applyAlignment="1">
      <alignment horizontal="center" wrapText="1"/>
    </xf>
    <xf numFmtId="0" fontId="12" fillId="3" borderId="15" xfId="0" applyFont="1" applyFill="1" applyBorder="1" applyAlignment="1">
      <alignment horizontal="center" wrapText="1"/>
    </xf>
    <xf numFmtId="0" fontId="10" fillId="0" borderId="0" xfId="0" applyFont="1" applyAlignment="1">
      <alignment horizontal="center" wrapText="1"/>
    </xf>
    <xf numFmtId="0" fontId="12" fillId="3" borderId="5" xfId="0" applyFont="1" applyFill="1" applyBorder="1" applyAlignment="1" applyProtection="1">
      <alignment horizontal="center"/>
      <protection hidden="1"/>
    </xf>
    <xf numFmtId="0" fontId="12" fillId="3" borderId="1" xfId="0" applyFont="1" applyFill="1" applyBorder="1" applyAlignment="1" applyProtection="1">
      <alignment horizontal="center"/>
      <protection hidden="1"/>
    </xf>
    <xf numFmtId="0" fontId="14" fillId="0" borderId="13" xfId="0" applyFont="1" applyBorder="1" applyAlignment="1">
      <alignment horizontal="center"/>
    </xf>
    <xf numFmtId="0" fontId="14" fillId="0" borderId="15" xfId="0" applyFont="1" applyBorder="1" applyAlignment="1">
      <alignment horizont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0" fillId="0" borderId="0" xfId="0" applyFont="1" applyAlignment="1">
      <alignment horizontal="center"/>
    </xf>
    <xf numFmtId="0" fontId="10" fillId="0" borderId="0" xfId="0" applyFont="1" applyAlignment="1">
      <alignment horizontal="left" wrapText="1"/>
    </xf>
    <xf numFmtId="0" fontId="7" fillId="4" borderId="0" xfId="0" applyFont="1" applyFill="1" applyAlignment="1">
      <alignment horizontal="center" wrapText="1"/>
    </xf>
    <xf numFmtId="0" fontId="13" fillId="0" borderId="0" xfId="0" applyFont="1" applyAlignment="1">
      <alignment horizontal="center" wrapText="1"/>
    </xf>
    <xf numFmtId="0" fontId="5" fillId="0" borderId="0" xfId="0" applyFont="1" applyAlignment="1">
      <alignment horizontal="center" vertical="center" wrapText="1"/>
    </xf>
    <xf numFmtId="0" fontId="6" fillId="0" borderId="29" xfId="0" applyFont="1" applyBorder="1" applyAlignment="1">
      <alignment horizontal="left" wrapText="1"/>
    </xf>
    <xf numFmtId="0" fontId="6" fillId="0" borderId="30" xfId="0" applyFont="1" applyBorder="1" applyAlignment="1">
      <alignment horizontal="left" wrapText="1"/>
    </xf>
    <xf numFmtId="0" fontId="5" fillId="0" borderId="28" xfId="0" applyFont="1" applyBorder="1" applyAlignment="1">
      <alignment horizontal="left" vertical="center" wrapText="1"/>
    </xf>
    <xf numFmtId="0" fontId="5" fillId="0" borderId="33" xfId="0" applyFont="1" applyBorder="1" applyAlignment="1">
      <alignment horizontal="left" vertical="center" wrapText="1"/>
    </xf>
    <xf numFmtId="0" fontId="20" fillId="0" borderId="0" xfId="0" applyFont="1"/>
  </cellXfs>
  <cellStyles count="3">
    <cellStyle name="Köprü" xfId="2" builtinId="8"/>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15240</xdr:rowOff>
    </xdr:from>
    <xdr:to>
      <xdr:col>2</xdr:col>
      <xdr:colOff>861060</xdr:colOff>
      <xdr:row>7</xdr:row>
      <xdr:rowOff>7620</xdr:rowOff>
    </xdr:to>
    <xdr:pic>
      <xdr:nvPicPr>
        <xdr:cNvPr id="2" name="Resim 2">
          <a:extLst>
            <a:ext uri="{FF2B5EF4-FFF2-40B4-BE49-F238E27FC236}">
              <a16:creationId xmlns:a16="http://schemas.microsoft.com/office/drawing/2014/main" id="{226BE8A9-C7DC-FBD2-C631-A81BAE95CC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5240"/>
          <a:ext cx="23774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rdar@vertax.com.t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88"/>
  <sheetViews>
    <sheetView tabSelected="1" zoomScaleNormal="100" workbookViewId="0">
      <selection activeCell="D6" sqref="D6"/>
    </sheetView>
  </sheetViews>
  <sheetFormatPr defaultRowHeight="13.2" x14ac:dyDescent="0.25"/>
  <cols>
    <col min="1" max="1" width="9" style="32" bestFit="1" customWidth="1"/>
    <col min="2" max="2" width="15.33203125" style="32" customWidth="1"/>
    <col min="3" max="3" width="14" style="32" customWidth="1"/>
    <col min="4" max="4" width="17.21875" style="32" customWidth="1"/>
    <col min="5" max="5" width="15.6640625" style="32" customWidth="1"/>
    <col min="6" max="6" width="18.5546875" style="32" customWidth="1"/>
    <col min="7" max="7" width="17.33203125" style="32" customWidth="1"/>
    <col min="8" max="8" width="15.6640625" style="32" bestFit="1" customWidth="1"/>
    <col min="9" max="9" width="11.77734375" style="32" bestFit="1" customWidth="1"/>
    <col min="10" max="16384" width="8.88671875" style="32"/>
  </cols>
  <sheetData>
    <row r="6" spans="1:12" ht="13.2" customHeight="1" x14ac:dyDescent="0.3">
      <c r="D6" s="123" t="s">
        <v>65</v>
      </c>
      <c r="E6" s="91"/>
      <c r="F6" s="91"/>
      <c r="G6" s="91"/>
      <c r="H6" s="91"/>
      <c r="I6" s="91"/>
      <c r="J6" s="91"/>
      <c r="K6" s="91"/>
    </row>
    <row r="7" spans="1:12" ht="14.4" customHeight="1" x14ac:dyDescent="0.3">
      <c r="D7" s="90" t="s">
        <v>60</v>
      </c>
      <c r="I7" s="116" t="s">
        <v>66</v>
      </c>
      <c r="J7" s="116"/>
      <c r="K7" s="116"/>
      <c r="L7" s="116"/>
    </row>
    <row r="8" spans="1:12" ht="14.4" customHeight="1" x14ac:dyDescent="0.25">
      <c r="F8" s="33"/>
      <c r="I8" s="116"/>
      <c r="J8" s="116"/>
      <c r="K8" s="116"/>
      <c r="L8" s="116"/>
    </row>
    <row r="9" spans="1:12" ht="14.4" customHeight="1" x14ac:dyDescent="0.25">
      <c r="A9" s="117" t="s">
        <v>42</v>
      </c>
      <c r="B9" s="117"/>
      <c r="C9" s="117"/>
      <c r="D9" s="117"/>
      <c r="E9" s="117"/>
      <c r="F9" s="117"/>
      <c r="G9" s="117"/>
      <c r="H9" s="117"/>
      <c r="I9" s="116"/>
      <c r="J9" s="116"/>
      <c r="K9" s="116"/>
      <c r="L9" s="116"/>
    </row>
    <row r="10" spans="1:12" ht="15" customHeight="1" thickBot="1" x14ac:dyDescent="0.3">
      <c r="A10" s="117" t="s">
        <v>17</v>
      </c>
      <c r="B10" s="117"/>
      <c r="C10" s="117"/>
      <c r="D10" s="117"/>
      <c r="E10" s="117"/>
      <c r="F10" s="117"/>
      <c r="G10" s="117"/>
      <c r="H10" s="117"/>
      <c r="I10" s="116"/>
      <c r="J10" s="116"/>
      <c r="K10" s="116"/>
      <c r="L10" s="116"/>
    </row>
    <row r="11" spans="1:12" ht="13.8" thickBot="1" x14ac:dyDescent="0.3">
      <c r="A11" s="109" t="s">
        <v>37</v>
      </c>
      <c r="B11" s="110"/>
      <c r="C11" s="111"/>
      <c r="D11" s="112"/>
      <c r="E11" s="112"/>
      <c r="F11" s="112"/>
      <c r="G11" s="112"/>
      <c r="H11" s="113"/>
      <c r="I11" s="116"/>
      <c r="J11" s="116"/>
      <c r="K11" s="116"/>
      <c r="L11" s="116"/>
    </row>
    <row r="12" spans="1:12" ht="13.8" thickBot="1" x14ac:dyDescent="0.3">
      <c r="A12" s="93" t="s">
        <v>6</v>
      </c>
      <c r="B12" s="94"/>
      <c r="C12" s="94"/>
      <c r="D12" s="94"/>
      <c r="E12" s="94"/>
      <c r="F12" s="94"/>
      <c r="G12" s="94"/>
      <c r="H12" s="95"/>
      <c r="I12" s="116"/>
      <c r="J12" s="116"/>
      <c r="K12" s="116"/>
      <c r="L12" s="116"/>
    </row>
    <row r="13" spans="1:12" ht="36.6" customHeight="1" thickBot="1" x14ac:dyDescent="0.3">
      <c r="A13" s="96" t="s">
        <v>43</v>
      </c>
      <c r="B13" s="97"/>
      <c r="C13" s="97"/>
      <c r="D13" s="97"/>
      <c r="E13" s="97"/>
      <c r="F13" s="97"/>
      <c r="G13" s="97"/>
      <c r="H13" s="98"/>
    </row>
    <row r="14" spans="1:12" ht="99" customHeight="1" thickBot="1" x14ac:dyDescent="0.3">
      <c r="A14" s="34" t="s">
        <v>0</v>
      </c>
      <c r="B14" s="35" t="s">
        <v>1</v>
      </c>
      <c r="C14" s="36" t="s">
        <v>39</v>
      </c>
      <c r="D14" s="35" t="s">
        <v>7</v>
      </c>
      <c r="E14" s="35" t="s">
        <v>2</v>
      </c>
      <c r="F14" s="35" t="s">
        <v>3</v>
      </c>
      <c r="G14" s="37" t="s">
        <v>62</v>
      </c>
      <c r="H14" s="38" t="s">
        <v>4</v>
      </c>
      <c r="I14" s="39" t="s">
        <v>45</v>
      </c>
    </row>
    <row r="15" spans="1:12" ht="13.8" thickBot="1" x14ac:dyDescent="0.3">
      <c r="A15" s="40">
        <v>2018</v>
      </c>
      <c r="B15" s="41">
        <v>12</v>
      </c>
      <c r="C15" s="42">
        <v>0</v>
      </c>
      <c r="D15" s="43">
        <v>0.35</v>
      </c>
      <c r="E15" s="44">
        <v>0</v>
      </c>
      <c r="F15" s="44">
        <v>200000</v>
      </c>
      <c r="G15" s="44">
        <f>IF(E15&gt;F15,E15,F15)</f>
        <v>200000</v>
      </c>
      <c r="H15" s="45">
        <f>G15*15%</f>
        <v>30000</v>
      </c>
      <c r="I15" s="46"/>
    </row>
    <row r="16" spans="1:12" ht="13.8" thickBot="1" x14ac:dyDescent="0.3">
      <c r="A16" s="40">
        <v>2019</v>
      </c>
      <c r="B16" s="41">
        <v>12</v>
      </c>
      <c r="C16" s="42">
        <v>0</v>
      </c>
      <c r="D16" s="43">
        <v>0.3</v>
      </c>
      <c r="E16" s="44">
        <f t="shared" ref="E16:E19" si="0">C16*D16</f>
        <v>0</v>
      </c>
      <c r="F16" s="44">
        <v>215000</v>
      </c>
      <c r="G16" s="44">
        <f t="shared" ref="G16:G19" si="1">IF(E16&gt;F16,E16,F16)</f>
        <v>215000</v>
      </c>
      <c r="H16" s="45">
        <f t="shared" ref="H16:H19" si="2">G16*15%</f>
        <v>32250</v>
      </c>
      <c r="I16" s="46"/>
    </row>
    <row r="17" spans="1:11" ht="13.8" thickBot="1" x14ac:dyDescent="0.3">
      <c r="A17" s="40">
        <v>2020</v>
      </c>
      <c r="B17" s="41">
        <v>12</v>
      </c>
      <c r="C17" s="42">
        <v>0</v>
      </c>
      <c r="D17" s="43">
        <v>0.25</v>
      </c>
      <c r="E17" s="44">
        <f t="shared" si="0"/>
        <v>0</v>
      </c>
      <c r="F17" s="44">
        <v>230000</v>
      </c>
      <c r="G17" s="44">
        <f t="shared" si="1"/>
        <v>230000</v>
      </c>
      <c r="H17" s="45">
        <f t="shared" si="2"/>
        <v>34500</v>
      </c>
      <c r="I17" s="46"/>
      <c r="J17" s="114"/>
      <c r="K17" s="114"/>
    </row>
    <row r="18" spans="1:11" ht="13.8" thickBot="1" x14ac:dyDescent="0.3">
      <c r="A18" s="40">
        <v>2021</v>
      </c>
      <c r="B18" s="41">
        <v>12</v>
      </c>
      <c r="C18" s="42">
        <v>0</v>
      </c>
      <c r="D18" s="43">
        <v>0.2</v>
      </c>
      <c r="E18" s="44">
        <f t="shared" si="0"/>
        <v>0</v>
      </c>
      <c r="F18" s="44">
        <v>260000</v>
      </c>
      <c r="G18" s="44">
        <f t="shared" si="1"/>
        <v>260000</v>
      </c>
      <c r="H18" s="45">
        <f t="shared" si="2"/>
        <v>39000</v>
      </c>
      <c r="J18" s="114"/>
      <c r="K18" s="114"/>
    </row>
    <row r="19" spans="1:11" ht="40.200000000000003" thickBot="1" x14ac:dyDescent="0.3">
      <c r="A19" s="47" t="s">
        <v>44</v>
      </c>
      <c r="B19" s="48">
        <v>12</v>
      </c>
      <c r="C19" s="49">
        <v>0</v>
      </c>
      <c r="D19" s="50">
        <v>0.25</v>
      </c>
      <c r="E19" s="51">
        <f t="shared" si="0"/>
        <v>0</v>
      </c>
      <c r="F19" s="51">
        <v>500000</v>
      </c>
      <c r="G19" s="52">
        <f t="shared" si="1"/>
        <v>500000</v>
      </c>
      <c r="H19" s="53">
        <f t="shared" si="2"/>
        <v>75000</v>
      </c>
      <c r="I19" s="31" t="s">
        <v>61</v>
      </c>
      <c r="J19" s="114"/>
      <c r="K19" s="114"/>
    </row>
    <row r="20" spans="1:11" ht="13.8" thickBot="1" x14ac:dyDescent="0.3">
      <c r="A20" s="107" t="s">
        <v>5</v>
      </c>
      <c r="B20" s="108"/>
      <c r="C20" s="54">
        <f>SUM(C15:C19)</f>
        <v>0</v>
      </c>
      <c r="D20" s="55"/>
      <c r="E20" s="54">
        <f t="shared" ref="E20:H20" si="3">SUM(E15:E19)</f>
        <v>0</v>
      </c>
      <c r="F20" s="54">
        <f t="shared" si="3"/>
        <v>1405000</v>
      </c>
      <c r="G20" s="54">
        <f t="shared" si="3"/>
        <v>1405000</v>
      </c>
      <c r="H20" s="56">
        <f t="shared" si="3"/>
        <v>210750</v>
      </c>
    </row>
    <row r="22" spans="1:11" x14ac:dyDescent="0.25">
      <c r="A22" s="115" t="s">
        <v>63</v>
      </c>
      <c r="B22" s="115"/>
      <c r="C22" s="115"/>
      <c r="D22" s="115"/>
      <c r="E22" s="115"/>
      <c r="F22" s="115"/>
      <c r="G22" s="115"/>
      <c r="H22" s="115"/>
    </row>
    <row r="23" spans="1:11" ht="70.8" customHeight="1" x14ac:dyDescent="0.25">
      <c r="A23" s="115"/>
      <c r="B23" s="115"/>
      <c r="C23" s="115"/>
      <c r="D23" s="115"/>
      <c r="E23" s="115"/>
      <c r="F23" s="115"/>
      <c r="G23" s="115"/>
      <c r="H23" s="115"/>
    </row>
    <row r="25" spans="1:11" ht="13.8" thickBot="1" x14ac:dyDescent="0.3"/>
    <row r="26" spans="1:11" ht="13.8" thickBot="1" x14ac:dyDescent="0.3">
      <c r="A26" s="93" t="s">
        <v>10</v>
      </c>
      <c r="B26" s="94"/>
      <c r="C26" s="94"/>
      <c r="D26" s="94"/>
      <c r="E26" s="94"/>
      <c r="F26" s="94"/>
      <c r="G26" s="94"/>
      <c r="H26" s="95"/>
    </row>
    <row r="27" spans="1:11" ht="13.8" thickBot="1" x14ac:dyDescent="0.3"/>
    <row r="28" spans="1:11" ht="36" customHeight="1" thickBot="1" x14ac:dyDescent="0.3">
      <c r="A28" s="96" t="s">
        <v>11</v>
      </c>
      <c r="B28" s="97"/>
      <c r="C28" s="97"/>
      <c r="D28" s="97"/>
      <c r="E28" s="97"/>
      <c r="F28" s="97"/>
      <c r="G28" s="97"/>
      <c r="H28" s="98"/>
    </row>
    <row r="29" spans="1:11" ht="58.2" customHeight="1" thickBot="1" x14ac:dyDescent="0.3">
      <c r="A29" s="57" t="s">
        <v>0</v>
      </c>
      <c r="B29" s="39" t="s">
        <v>1</v>
      </c>
      <c r="C29" s="58" t="s">
        <v>8</v>
      </c>
      <c r="D29" s="39" t="s">
        <v>7</v>
      </c>
      <c r="E29" s="59" t="s">
        <v>9</v>
      </c>
      <c r="F29" s="39" t="s">
        <v>45</v>
      </c>
    </row>
    <row r="30" spans="1:11" ht="13.8" thickBot="1" x14ac:dyDescent="0.3">
      <c r="A30" s="40">
        <v>2018</v>
      </c>
      <c r="B30" s="60">
        <v>12</v>
      </c>
      <c r="C30" s="61">
        <v>0</v>
      </c>
      <c r="D30" s="62">
        <v>0.03</v>
      </c>
      <c r="E30" s="63">
        <f>C30*D30</f>
        <v>0</v>
      </c>
      <c r="F30" s="46"/>
    </row>
    <row r="31" spans="1:11" ht="13.8" thickBot="1" x14ac:dyDescent="0.3">
      <c r="A31" s="40">
        <v>2019</v>
      </c>
      <c r="B31" s="60">
        <v>12</v>
      </c>
      <c r="C31" s="61">
        <v>0</v>
      </c>
      <c r="D31" s="62">
        <v>0.03</v>
      </c>
      <c r="E31" s="63">
        <f t="shared" ref="E31:E34" si="4">C31*D31</f>
        <v>0</v>
      </c>
      <c r="F31" s="46"/>
    </row>
    <row r="32" spans="1:11" ht="13.8" thickBot="1" x14ac:dyDescent="0.3">
      <c r="A32" s="40">
        <v>2020</v>
      </c>
      <c r="B32" s="60">
        <v>12</v>
      </c>
      <c r="C32" s="61">
        <v>0</v>
      </c>
      <c r="D32" s="62">
        <v>2.5000000000000001E-2</v>
      </c>
      <c r="E32" s="63">
        <f t="shared" si="4"/>
        <v>0</v>
      </c>
      <c r="F32" s="46"/>
    </row>
    <row r="33" spans="1:8" ht="13.8" thickBot="1" x14ac:dyDescent="0.3">
      <c r="A33" s="40">
        <v>2021</v>
      </c>
      <c r="B33" s="60">
        <v>12</v>
      </c>
      <c r="C33" s="61">
        <v>0</v>
      </c>
      <c r="D33" s="62">
        <v>0.02</v>
      </c>
      <c r="E33" s="63">
        <f t="shared" si="4"/>
        <v>0</v>
      </c>
    </row>
    <row r="34" spans="1:8" ht="13.8" thickBot="1" x14ac:dyDescent="0.3">
      <c r="A34" s="40" t="s">
        <v>44</v>
      </c>
      <c r="B34" s="64">
        <v>12</v>
      </c>
      <c r="C34" s="65">
        <v>0</v>
      </c>
      <c r="D34" s="66">
        <v>0.02</v>
      </c>
      <c r="E34" s="67">
        <f t="shared" si="4"/>
        <v>0</v>
      </c>
    </row>
    <row r="35" spans="1:8" ht="13.8" thickBot="1" x14ac:dyDescent="0.3">
      <c r="A35" s="99" t="s">
        <v>16</v>
      </c>
      <c r="B35" s="100"/>
      <c r="C35" s="68">
        <f>SUM(C30:C34)</f>
        <v>0</v>
      </c>
      <c r="D35" s="68"/>
      <c r="E35" s="69">
        <f>SUM(E30:E34)</f>
        <v>0</v>
      </c>
    </row>
    <row r="36" spans="1:8" ht="13.8" thickBot="1" x14ac:dyDescent="0.3">
      <c r="A36" s="70"/>
    </row>
    <row r="37" spans="1:8" ht="13.8" thickBot="1" x14ac:dyDescent="0.3">
      <c r="A37" s="93" t="s">
        <v>19</v>
      </c>
      <c r="B37" s="94"/>
      <c r="C37" s="94"/>
      <c r="D37" s="94"/>
      <c r="E37" s="94"/>
      <c r="F37" s="94"/>
      <c r="G37" s="94"/>
      <c r="H37" s="95"/>
    </row>
    <row r="38" spans="1:8" ht="13.8" thickBot="1" x14ac:dyDescent="0.3"/>
    <row r="39" spans="1:8" ht="36" customHeight="1" thickBot="1" x14ac:dyDescent="0.3">
      <c r="A39" s="96" t="s">
        <v>67</v>
      </c>
      <c r="B39" s="97"/>
      <c r="C39" s="97"/>
      <c r="D39" s="97"/>
      <c r="E39" s="97"/>
      <c r="F39" s="97"/>
      <c r="G39" s="97"/>
      <c r="H39" s="98"/>
    </row>
    <row r="40" spans="1:8" ht="43.2" customHeight="1" x14ac:dyDescent="0.25">
      <c r="A40" s="57" t="s">
        <v>0</v>
      </c>
      <c r="B40" s="39" t="s">
        <v>22</v>
      </c>
      <c r="C40" s="58" t="s">
        <v>20</v>
      </c>
      <c r="D40" s="39" t="s">
        <v>21</v>
      </c>
      <c r="E40" s="59" t="s">
        <v>9</v>
      </c>
    </row>
    <row r="41" spans="1:8" x14ac:dyDescent="0.25">
      <c r="A41" s="71">
        <v>2022</v>
      </c>
      <c r="B41" s="64" t="s">
        <v>23</v>
      </c>
      <c r="C41" s="65">
        <v>0</v>
      </c>
      <c r="D41" s="66">
        <v>0.03</v>
      </c>
      <c r="E41" s="67">
        <f>C41*D41</f>
        <v>0</v>
      </c>
    </row>
    <row r="42" spans="1:8" x14ac:dyDescent="0.25">
      <c r="A42" s="71">
        <v>2022</v>
      </c>
      <c r="B42" s="64" t="s">
        <v>24</v>
      </c>
      <c r="C42" s="65">
        <v>0</v>
      </c>
      <c r="D42" s="66">
        <v>0.03</v>
      </c>
      <c r="E42" s="67">
        <f t="shared" ref="E42:E43" si="5">C42*D42</f>
        <v>0</v>
      </c>
    </row>
    <row r="43" spans="1:8" ht="39.6" x14ac:dyDescent="0.25">
      <c r="A43" s="71">
        <v>2022</v>
      </c>
      <c r="B43" s="72" t="s">
        <v>40</v>
      </c>
      <c r="C43" s="65">
        <v>0</v>
      </c>
      <c r="D43" s="66">
        <v>0.03</v>
      </c>
      <c r="E43" s="67">
        <f t="shared" si="5"/>
        <v>0</v>
      </c>
    </row>
    <row r="44" spans="1:8" ht="13.8" thickBot="1" x14ac:dyDescent="0.3">
      <c r="A44" s="99" t="s">
        <v>16</v>
      </c>
      <c r="B44" s="100"/>
      <c r="C44" s="68">
        <f>SUM(C41:C43)</f>
        <v>0</v>
      </c>
      <c r="D44" s="68"/>
      <c r="E44" s="68">
        <f>SUM(E41:E43)</f>
        <v>0</v>
      </c>
    </row>
    <row r="50" spans="1:10" ht="13.8" thickBot="1" x14ac:dyDescent="0.3"/>
    <row r="51" spans="1:10" ht="41.4" customHeight="1" thickBot="1" x14ac:dyDescent="0.3">
      <c r="A51" s="103" t="s">
        <v>25</v>
      </c>
      <c r="B51" s="104"/>
      <c r="C51" s="104"/>
      <c r="D51" s="104"/>
      <c r="E51" s="104"/>
      <c r="F51" s="104"/>
      <c r="G51" s="104"/>
      <c r="H51" s="105"/>
    </row>
    <row r="52" spans="1:10" ht="13.8" thickBot="1" x14ac:dyDescent="0.3"/>
    <row r="53" spans="1:10" ht="35.4" customHeight="1" thickBot="1" x14ac:dyDescent="0.3">
      <c r="A53" s="96" t="s">
        <v>26</v>
      </c>
      <c r="B53" s="97"/>
      <c r="C53" s="97"/>
      <c r="D53" s="97"/>
      <c r="E53" s="97"/>
      <c r="F53" s="97"/>
      <c r="G53" s="97"/>
      <c r="H53" s="98"/>
    </row>
    <row r="54" spans="1:10" ht="66" x14ac:dyDescent="0.25">
      <c r="A54" s="57" t="s">
        <v>0</v>
      </c>
      <c r="B54" s="39" t="s">
        <v>22</v>
      </c>
      <c r="C54" s="58" t="s">
        <v>20</v>
      </c>
      <c r="D54" s="39" t="s">
        <v>28</v>
      </c>
      <c r="E54" s="39" t="s">
        <v>29</v>
      </c>
      <c r="F54" s="59" t="s">
        <v>9</v>
      </c>
    </row>
    <row r="55" spans="1:10" x14ac:dyDescent="0.25">
      <c r="A55" s="71">
        <v>2022</v>
      </c>
      <c r="B55" s="64" t="s">
        <v>27</v>
      </c>
      <c r="C55" s="65">
        <v>0</v>
      </c>
      <c r="D55" s="66">
        <v>0.01</v>
      </c>
      <c r="E55" s="66">
        <v>5.0000000000000001E-3</v>
      </c>
      <c r="F55" s="67">
        <f>C55*E55</f>
        <v>0</v>
      </c>
    </row>
    <row r="56" spans="1:10" x14ac:dyDescent="0.25">
      <c r="A56" s="71">
        <v>2022</v>
      </c>
      <c r="B56" s="64" t="s">
        <v>27</v>
      </c>
      <c r="C56" s="65">
        <v>0</v>
      </c>
      <c r="D56" s="66">
        <v>0.08</v>
      </c>
      <c r="E56" s="66">
        <v>0.04</v>
      </c>
      <c r="F56" s="67">
        <f>C56*E56</f>
        <v>0</v>
      </c>
    </row>
    <row r="57" spans="1:10" x14ac:dyDescent="0.25">
      <c r="A57" s="71">
        <v>2022</v>
      </c>
      <c r="B57" s="64" t="s">
        <v>27</v>
      </c>
      <c r="C57" s="65">
        <v>0</v>
      </c>
      <c r="D57" s="66">
        <v>0.18</v>
      </c>
      <c r="E57" s="66">
        <v>0.09</v>
      </c>
      <c r="F57" s="67">
        <f>C57*E57</f>
        <v>0</v>
      </c>
    </row>
    <row r="58" spans="1:10" ht="13.8" thickBot="1" x14ac:dyDescent="0.3">
      <c r="A58" s="99" t="s">
        <v>16</v>
      </c>
      <c r="B58" s="100"/>
      <c r="C58" s="68">
        <f>SUM(C55:C57)</f>
        <v>0</v>
      </c>
      <c r="D58" s="68"/>
      <c r="E58" s="68"/>
      <c r="F58" s="68">
        <f>SUM(F55:F57)</f>
        <v>0</v>
      </c>
    </row>
    <row r="60" spans="1:10" ht="13.8" thickBot="1" x14ac:dyDescent="0.3"/>
    <row r="61" spans="1:10" ht="13.8" thickBot="1" x14ac:dyDescent="0.3">
      <c r="A61" s="93" t="s">
        <v>18</v>
      </c>
      <c r="B61" s="94"/>
      <c r="C61" s="94"/>
      <c r="D61" s="94"/>
      <c r="E61" s="94"/>
      <c r="F61" s="94"/>
      <c r="G61" s="94"/>
      <c r="H61" s="95"/>
    </row>
    <row r="62" spans="1:10" ht="13.8" thickBot="1" x14ac:dyDescent="0.3"/>
    <row r="63" spans="1:10" ht="27.6" customHeight="1" thickBot="1" x14ac:dyDescent="0.3">
      <c r="A63" s="96" t="s">
        <v>12</v>
      </c>
      <c r="B63" s="97"/>
      <c r="C63" s="97"/>
      <c r="D63" s="97"/>
      <c r="E63" s="97"/>
      <c r="F63" s="97"/>
      <c r="G63" s="97"/>
      <c r="H63" s="98"/>
    </row>
    <row r="64" spans="1:10" ht="153.6" customHeight="1" thickBot="1" x14ac:dyDescent="0.3">
      <c r="A64" s="73" t="s">
        <v>0</v>
      </c>
      <c r="B64" s="73" t="s">
        <v>1</v>
      </c>
      <c r="C64" s="74" t="s">
        <v>15</v>
      </c>
      <c r="D64" s="30" t="s">
        <v>14</v>
      </c>
      <c r="E64" s="73" t="s">
        <v>9</v>
      </c>
      <c r="F64" s="39" t="s">
        <v>45</v>
      </c>
      <c r="J64" s="32" t="s">
        <v>13</v>
      </c>
    </row>
    <row r="65" spans="1:7" ht="13.8" thickBot="1" x14ac:dyDescent="0.3">
      <c r="A65" s="40">
        <v>2018</v>
      </c>
      <c r="B65" s="75">
        <v>12</v>
      </c>
      <c r="C65" s="76">
        <v>0</v>
      </c>
      <c r="D65" s="77">
        <v>0.06</v>
      </c>
      <c r="E65" s="78">
        <f>C65*D65</f>
        <v>0</v>
      </c>
      <c r="F65" s="46"/>
    </row>
    <row r="66" spans="1:7" ht="13.8" thickBot="1" x14ac:dyDescent="0.3">
      <c r="A66" s="40">
        <v>2019</v>
      </c>
      <c r="B66" s="60">
        <v>12</v>
      </c>
      <c r="C66" s="61">
        <v>0</v>
      </c>
      <c r="D66" s="79">
        <v>0.05</v>
      </c>
      <c r="E66" s="80">
        <f t="shared" ref="E66:E69" si="6">C66*D66</f>
        <v>0</v>
      </c>
      <c r="F66" s="46"/>
    </row>
    <row r="67" spans="1:7" ht="13.8" thickBot="1" x14ac:dyDescent="0.3">
      <c r="A67" s="40">
        <v>2020</v>
      </c>
      <c r="B67" s="60">
        <v>12</v>
      </c>
      <c r="C67" s="61">
        <v>0</v>
      </c>
      <c r="D67" s="79">
        <v>0.04</v>
      </c>
      <c r="E67" s="80">
        <f t="shared" si="6"/>
        <v>0</v>
      </c>
      <c r="F67" s="46"/>
    </row>
    <row r="68" spans="1:7" ht="13.8" thickBot="1" x14ac:dyDescent="0.3">
      <c r="A68" s="40">
        <v>2021</v>
      </c>
      <c r="B68" s="60">
        <v>12</v>
      </c>
      <c r="C68" s="61">
        <v>0</v>
      </c>
      <c r="D68" s="79">
        <v>0.03</v>
      </c>
      <c r="E68" s="80">
        <f t="shared" si="6"/>
        <v>0</v>
      </c>
    </row>
    <row r="69" spans="1:7" ht="13.8" thickBot="1" x14ac:dyDescent="0.3">
      <c r="A69" s="40" t="s">
        <v>44</v>
      </c>
      <c r="B69" s="60">
        <v>12</v>
      </c>
      <c r="C69" s="61">
        <v>0</v>
      </c>
      <c r="D69" s="79">
        <v>0.02</v>
      </c>
      <c r="E69" s="80">
        <f t="shared" si="6"/>
        <v>0</v>
      </c>
    </row>
    <row r="70" spans="1:7" x14ac:dyDescent="0.25">
      <c r="A70" s="101" t="s">
        <v>16</v>
      </c>
      <c r="B70" s="102"/>
      <c r="C70" s="81">
        <f>SUM(C65:C69)</f>
        <v>0</v>
      </c>
      <c r="D70" s="81"/>
      <c r="E70" s="81">
        <f t="shared" ref="E70" si="7">SUM(E65:E69)</f>
        <v>0</v>
      </c>
    </row>
    <row r="72" spans="1:7" x14ac:dyDescent="0.25">
      <c r="A72" s="82" t="s">
        <v>41</v>
      </c>
    </row>
    <row r="73" spans="1:7" x14ac:dyDescent="0.25">
      <c r="A73" s="106" t="s">
        <v>64</v>
      </c>
      <c r="B73" s="106"/>
      <c r="C73" s="106"/>
      <c r="D73" s="106"/>
      <c r="E73" s="106"/>
      <c r="F73" s="106"/>
      <c r="G73" s="106"/>
    </row>
    <row r="74" spans="1:7" x14ac:dyDescent="0.25">
      <c r="A74" s="106"/>
      <c r="B74" s="106"/>
      <c r="C74" s="106"/>
      <c r="D74" s="106"/>
      <c r="E74" s="106"/>
      <c r="F74" s="106"/>
      <c r="G74" s="106"/>
    </row>
    <row r="75" spans="1:7" x14ac:dyDescent="0.25">
      <c r="A75" s="106"/>
      <c r="B75" s="106"/>
      <c r="C75" s="106"/>
      <c r="D75" s="106"/>
      <c r="E75" s="106"/>
      <c r="F75" s="106"/>
      <c r="G75" s="106"/>
    </row>
    <row r="76" spans="1:7" x14ac:dyDescent="0.25">
      <c r="A76" s="106"/>
      <c r="B76" s="106"/>
      <c r="C76" s="106"/>
      <c r="D76" s="106"/>
      <c r="E76" s="106"/>
      <c r="F76" s="106"/>
      <c r="G76" s="106"/>
    </row>
    <row r="77" spans="1:7" x14ac:dyDescent="0.25">
      <c r="D77" s="92" t="s">
        <v>36</v>
      </c>
      <c r="E77" s="92"/>
    </row>
    <row r="78" spans="1:7" ht="13.8" thickBot="1" x14ac:dyDescent="0.3"/>
    <row r="79" spans="1:7" ht="39.6" x14ac:dyDescent="0.25">
      <c r="D79" s="83" t="s">
        <v>30</v>
      </c>
      <c r="E79" s="59" t="s">
        <v>20</v>
      </c>
    </row>
    <row r="80" spans="1:7" x14ac:dyDescent="0.25">
      <c r="D80" s="84" t="s">
        <v>31</v>
      </c>
      <c r="E80" s="63">
        <f>H20</f>
        <v>210750</v>
      </c>
    </row>
    <row r="81" spans="4:5" x14ac:dyDescent="0.25">
      <c r="D81" s="84" t="s">
        <v>38</v>
      </c>
      <c r="E81" s="63">
        <v>0</v>
      </c>
    </row>
    <row r="82" spans="4:5" x14ac:dyDescent="0.25">
      <c r="D82" s="84" t="s">
        <v>32</v>
      </c>
      <c r="E82" s="63">
        <f>E35</f>
        <v>0</v>
      </c>
    </row>
    <row r="83" spans="4:5" x14ac:dyDescent="0.25">
      <c r="D83" s="84" t="s">
        <v>23</v>
      </c>
      <c r="E83" s="63">
        <f>E41</f>
        <v>0</v>
      </c>
    </row>
    <row r="84" spans="4:5" x14ac:dyDescent="0.25">
      <c r="D84" s="85" t="s">
        <v>24</v>
      </c>
      <c r="E84" s="86">
        <f>E44</f>
        <v>0</v>
      </c>
    </row>
    <row r="85" spans="4:5" ht="26.4" x14ac:dyDescent="0.25">
      <c r="D85" s="85" t="s">
        <v>33</v>
      </c>
      <c r="E85" s="86">
        <f>F58</f>
        <v>0</v>
      </c>
    </row>
    <row r="86" spans="4:5" x14ac:dyDescent="0.25">
      <c r="D86" s="85" t="s">
        <v>34</v>
      </c>
      <c r="E86" s="86">
        <f>E70</f>
        <v>0</v>
      </c>
    </row>
    <row r="87" spans="4:5" ht="27" thickBot="1" x14ac:dyDescent="0.3">
      <c r="D87" s="87" t="s">
        <v>35</v>
      </c>
      <c r="E87" s="88">
        <f>SUM(E80:E86)</f>
        <v>210750</v>
      </c>
    </row>
    <row r="88" spans="4:5" x14ac:dyDescent="0.25">
      <c r="E88" s="89"/>
    </row>
  </sheetData>
  <mergeCells count="26">
    <mergeCell ref="J18:K18"/>
    <mergeCell ref="J19:K19"/>
    <mergeCell ref="A22:H23"/>
    <mergeCell ref="J17:K17"/>
    <mergeCell ref="I7:L12"/>
    <mergeCell ref="A9:H9"/>
    <mergeCell ref="A10:H10"/>
    <mergeCell ref="A12:H12"/>
    <mergeCell ref="A26:H26"/>
    <mergeCell ref="A13:H13"/>
    <mergeCell ref="A20:B20"/>
    <mergeCell ref="A11:B11"/>
    <mergeCell ref="C11:H11"/>
    <mergeCell ref="D77:E77"/>
    <mergeCell ref="A61:H61"/>
    <mergeCell ref="A63:H63"/>
    <mergeCell ref="A28:H28"/>
    <mergeCell ref="A35:B35"/>
    <mergeCell ref="A70:B70"/>
    <mergeCell ref="A37:H37"/>
    <mergeCell ref="A39:H39"/>
    <mergeCell ref="A44:B44"/>
    <mergeCell ref="A51:H51"/>
    <mergeCell ref="A53:H53"/>
    <mergeCell ref="A58:B58"/>
    <mergeCell ref="A73:G76"/>
  </mergeCells>
  <hyperlinks>
    <hyperlink ref="D7" r:id="rId1" xr:uid="{0D8EF1A2-B272-4954-8AC6-F7B0761EE704}"/>
  </hyperlinks>
  <pageMargins left="0.23622047244094491" right="0.23622047244094491" top="0.15748031496062992" bottom="0.15748031496062992" header="0.31496062992125984" footer="0.31496062992125984"/>
  <pageSetup paperSize="9" scale="66" fitToHeight="2" orientation="portrait" vertic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topLeftCell="A5" workbookViewId="0">
      <selection activeCell="A15" sqref="A15:XFD67"/>
    </sheetView>
  </sheetViews>
  <sheetFormatPr defaultColWidth="8.88671875" defaultRowHeight="12" x14ac:dyDescent="0.25"/>
  <cols>
    <col min="1" max="1" width="37.21875" style="2" customWidth="1"/>
    <col min="2" max="2" width="30.88671875" style="1" bestFit="1" customWidth="1"/>
    <col min="3" max="3" width="6.88671875" style="2" customWidth="1"/>
    <col min="4" max="4" width="19.21875" style="1" bestFit="1" customWidth="1"/>
    <col min="5" max="5" width="15.109375" style="1" bestFit="1" customWidth="1"/>
    <col min="6" max="6" width="18" style="1" bestFit="1" customWidth="1"/>
    <col min="7" max="16384" width="8.88671875" style="1"/>
  </cols>
  <sheetData>
    <row r="1" spans="1:6" ht="27.6" customHeight="1" x14ac:dyDescent="0.25">
      <c r="A1" s="118" t="s">
        <v>46</v>
      </c>
      <c r="B1" s="118"/>
      <c r="C1" s="118"/>
      <c r="D1" s="118"/>
      <c r="E1" s="118"/>
      <c r="F1" s="118"/>
    </row>
    <row r="2" spans="1:6" ht="12.6" thickBot="1" x14ac:dyDescent="0.3"/>
    <row r="3" spans="1:6" ht="24" customHeight="1" x14ac:dyDescent="0.25">
      <c r="A3" s="3" t="s">
        <v>47</v>
      </c>
      <c r="B3" s="4"/>
      <c r="C3" s="5"/>
      <c r="D3" s="119" t="s">
        <v>48</v>
      </c>
      <c r="E3" s="119"/>
      <c r="F3" s="120"/>
    </row>
    <row r="4" spans="1:6" ht="23.4" x14ac:dyDescent="0.25">
      <c r="A4" s="6"/>
      <c r="B4" s="7" t="s">
        <v>49</v>
      </c>
      <c r="C4" s="8" t="s">
        <v>50</v>
      </c>
      <c r="D4" s="7" t="s">
        <v>51</v>
      </c>
      <c r="E4" s="7" t="s">
        <v>52</v>
      </c>
      <c r="F4" s="9" t="s">
        <v>53</v>
      </c>
    </row>
    <row r="5" spans="1:6" x14ac:dyDescent="0.25">
      <c r="A5" s="6"/>
      <c r="B5" s="10"/>
      <c r="C5" s="2">
        <v>122.93</v>
      </c>
      <c r="D5" s="11">
        <f>(B5*C5/100)+B5</f>
        <v>0</v>
      </c>
      <c r="E5" s="11">
        <f>D5*25/100</f>
        <v>0</v>
      </c>
      <c r="F5" s="12">
        <f>E5*20/100</f>
        <v>0</v>
      </c>
    </row>
    <row r="6" spans="1:6" ht="23.4" x14ac:dyDescent="0.25">
      <c r="A6" s="6"/>
      <c r="B6" s="13" t="s">
        <v>54</v>
      </c>
      <c r="C6" s="8" t="s">
        <v>50</v>
      </c>
      <c r="D6" s="13" t="s">
        <v>51</v>
      </c>
      <c r="E6" s="13"/>
      <c r="F6" s="14"/>
    </row>
    <row r="7" spans="1:6" x14ac:dyDescent="0.25">
      <c r="A7" s="6"/>
      <c r="B7" s="10"/>
      <c r="C7" s="2">
        <v>40</v>
      </c>
      <c r="D7" s="11">
        <f>(B7*C7/100)+B7</f>
        <v>0</v>
      </c>
      <c r="E7" s="11">
        <f>D7*25/100</f>
        <v>0</v>
      </c>
      <c r="F7" s="12">
        <f>E7*20/100</f>
        <v>0</v>
      </c>
    </row>
    <row r="8" spans="1:6" ht="23.4" x14ac:dyDescent="0.25">
      <c r="A8" s="6"/>
      <c r="B8" s="13" t="s">
        <v>55</v>
      </c>
      <c r="C8" s="8" t="s">
        <v>50</v>
      </c>
      <c r="D8" s="13" t="s">
        <v>51</v>
      </c>
      <c r="E8" s="13"/>
      <c r="F8" s="14"/>
    </row>
    <row r="9" spans="1:6" ht="12.6" thickBot="1" x14ac:dyDescent="0.3">
      <c r="A9" s="15"/>
      <c r="B9" s="16"/>
      <c r="C9" s="17"/>
      <c r="D9" s="18">
        <f>(B9*C9/100)+B9</f>
        <v>0</v>
      </c>
      <c r="E9" s="18">
        <f>D9*25/100</f>
        <v>0</v>
      </c>
      <c r="F9" s="19">
        <f>E9*20/100</f>
        <v>0</v>
      </c>
    </row>
    <row r="10" spans="1:6" ht="27.6" customHeight="1" x14ac:dyDescent="0.25">
      <c r="A10" s="121" t="s">
        <v>56</v>
      </c>
      <c r="B10" s="4"/>
      <c r="C10" s="5"/>
      <c r="D10" s="20" t="s">
        <v>57</v>
      </c>
      <c r="E10" s="20" t="s">
        <v>58</v>
      </c>
      <c r="F10" s="21" t="s">
        <v>53</v>
      </c>
    </row>
    <row r="11" spans="1:6" ht="15" customHeight="1" thickBot="1" x14ac:dyDescent="0.3">
      <c r="A11" s="122"/>
      <c r="B11" s="22"/>
      <c r="C11" s="17"/>
      <c r="D11" s="23">
        <v>500000</v>
      </c>
      <c r="E11" s="23"/>
      <c r="F11" s="24">
        <f>D11*20/100</f>
        <v>100000</v>
      </c>
    </row>
    <row r="12" spans="1:6" ht="27.6" customHeight="1" x14ac:dyDescent="0.25">
      <c r="A12" s="121" t="s">
        <v>59</v>
      </c>
      <c r="B12" s="4"/>
      <c r="C12" s="5"/>
      <c r="D12" s="25" t="s">
        <v>57</v>
      </c>
      <c r="E12" s="25" t="s">
        <v>58</v>
      </c>
      <c r="F12" s="26" t="s">
        <v>53</v>
      </c>
    </row>
    <row r="13" spans="1:6" ht="15" customHeight="1" thickBot="1" x14ac:dyDescent="0.3">
      <c r="A13" s="122"/>
      <c r="B13" s="22"/>
      <c r="C13" s="17"/>
      <c r="D13" s="27">
        <v>200000</v>
      </c>
      <c r="E13" s="27"/>
      <c r="F13" s="28">
        <f>D13*20/100</f>
        <v>40000</v>
      </c>
    </row>
    <row r="14" spans="1:6" x14ac:dyDescent="0.25">
      <c r="A14" s="8"/>
      <c r="D14" s="29"/>
      <c r="E14" s="29"/>
      <c r="F14" s="29"/>
    </row>
  </sheetData>
  <mergeCells count="4">
    <mergeCell ref="A1:F1"/>
    <mergeCell ref="D3:F3"/>
    <mergeCell ref="A10:A11"/>
    <mergeCell ref="A12:A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MATRAH ARTIRIMI MATİK</vt:lpstr>
      <vt:lpstr>2022 HESABI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SERDAR KARAKUŞ</dc:creator>
  <cp:lastModifiedBy>Serdar KARAKUŞ</cp:lastModifiedBy>
  <cp:lastPrinted>2018-08-10T19:26:27Z</cp:lastPrinted>
  <dcterms:created xsi:type="dcterms:W3CDTF">2016-08-17T07:08:52Z</dcterms:created>
  <dcterms:modified xsi:type="dcterms:W3CDTF">2023-03-15T20:18:42Z</dcterms:modified>
</cp:coreProperties>
</file>